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4020" windowWidth="10200" windowHeight="4050" tabRatio="758"/>
  </bookViews>
  <sheets>
    <sheet name="入力" sheetId="300" r:id="rId1"/>
    <sheet name="提出" sheetId="307" r:id="rId2"/>
  </sheets>
  <definedNames>
    <definedName name="_xlnm.Print_Area" localSheetId="1">提出!$A$1:$K$46</definedName>
    <definedName name="_xlnm.Print_Area" localSheetId="0">入力!$A$1:$BL$296</definedName>
  </definedNames>
  <calcPr calcId="145621"/>
</workbook>
</file>

<file path=xl/calcChain.xml><?xml version="1.0" encoding="utf-8"?>
<calcChain xmlns="http://schemas.openxmlformats.org/spreadsheetml/2006/main">
  <c r="AR13" i="300" l="1"/>
  <c r="AR12" i="300"/>
  <c r="AR10" i="300"/>
  <c r="AR9" i="300"/>
  <c r="T263" i="300" l="1"/>
  <c r="T261" i="300"/>
  <c r="T257" i="300"/>
  <c r="T255" i="300"/>
  <c r="AR7" i="300"/>
  <c r="AR6" i="300"/>
  <c r="AN7" i="300"/>
  <c r="AN6" i="300"/>
  <c r="AR4" i="300"/>
  <c r="AN4" i="300"/>
  <c r="AR3" i="300"/>
  <c r="AN3" i="300"/>
  <c r="B72" i="300"/>
  <c r="T80" i="300" l="1"/>
  <c r="J4" i="300" s="1"/>
  <c r="N80" i="300"/>
  <c r="E4" i="300" s="1"/>
  <c r="N78" i="300"/>
  <c r="K236" i="300"/>
  <c r="AG13" i="300" s="1"/>
  <c r="K234" i="300"/>
  <c r="AG12" i="300" s="1"/>
  <c r="K230" i="300"/>
  <c r="AG10" i="300" s="1"/>
  <c r="K228" i="300"/>
  <c r="AG9" i="300" s="1"/>
  <c r="K223" i="300"/>
  <c r="V13" i="300" s="1"/>
  <c r="K221" i="300"/>
  <c r="V12" i="300" s="1"/>
  <c r="K217" i="300"/>
  <c r="V10" i="300" s="1"/>
  <c r="K215" i="300"/>
  <c r="V9" i="300" s="1"/>
  <c r="C78" i="300"/>
  <c r="T86" i="300" s="1"/>
  <c r="J7" i="300" s="1"/>
  <c r="C76" i="300"/>
  <c r="T84" i="300" s="1"/>
  <c r="J6" i="300" s="1"/>
  <c r="B78" i="300"/>
  <c r="N86" i="300" s="1"/>
  <c r="B76" i="300"/>
  <c r="N84" i="300" s="1"/>
  <c r="C86" i="300"/>
  <c r="C84" i="300"/>
  <c r="B86" i="300"/>
  <c r="B84" i="300"/>
  <c r="C41" i="300"/>
  <c r="C39" i="300"/>
  <c r="B41" i="300"/>
  <c r="B39" i="300"/>
  <c r="C115" i="300"/>
  <c r="C113" i="300"/>
  <c r="B115" i="300"/>
  <c r="B113" i="300"/>
  <c r="C111" i="300"/>
  <c r="C109" i="300"/>
  <c r="C123" i="300"/>
  <c r="T123" i="300" s="1"/>
  <c r="V7" i="300" s="1"/>
  <c r="C121" i="300"/>
  <c r="T121" i="300" s="1"/>
  <c r="V6" i="300" s="1"/>
  <c r="C119" i="300"/>
  <c r="C117" i="300"/>
  <c r="B119" i="300"/>
  <c r="B117" i="300"/>
  <c r="C107" i="300"/>
  <c r="T117" i="300" s="1"/>
  <c r="V4" i="300" s="1"/>
  <c r="C105" i="300"/>
  <c r="T115" i="300" s="1"/>
  <c r="V3" i="300" s="1"/>
  <c r="B107" i="300"/>
  <c r="N117" i="300" s="1"/>
  <c r="B105" i="300"/>
  <c r="N115" i="300" s="1"/>
  <c r="E236" i="300"/>
  <c r="E234" i="300"/>
  <c r="E230" i="300"/>
  <c r="AC10" i="300" s="1"/>
  <c r="E228" i="300"/>
  <c r="AC9" i="300" s="1"/>
  <c r="E223" i="300"/>
  <c r="E221" i="300"/>
  <c r="E217" i="300"/>
  <c r="E215" i="300"/>
  <c r="C263" i="300"/>
  <c r="C261" i="300"/>
  <c r="B263" i="300"/>
  <c r="N263" i="300" s="1"/>
  <c r="B261" i="300"/>
  <c r="N261" i="300" s="1"/>
  <c r="C255" i="300"/>
  <c r="C253" i="300"/>
  <c r="B255" i="300"/>
  <c r="N257" i="300" s="1"/>
  <c r="B253" i="300"/>
  <c r="N255" i="300" s="1"/>
  <c r="C25" i="300"/>
  <c r="C23" i="300"/>
  <c r="B25" i="300"/>
  <c r="B23" i="300"/>
  <c r="C29" i="300"/>
  <c r="C27" i="300"/>
  <c r="B29" i="300"/>
  <c r="B27" i="300"/>
  <c r="C37" i="300"/>
  <c r="C35" i="300"/>
  <c r="B37" i="300"/>
  <c r="B35" i="300"/>
  <c r="C127" i="300"/>
  <c r="C125" i="300"/>
  <c r="B127" i="300"/>
  <c r="B125" i="300"/>
  <c r="C80" i="300"/>
  <c r="T78" i="300" s="1"/>
  <c r="J3" i="300" s="1"/>
  <c r="B82" i="300"/>
  <c r="B80" i="300"/>
  <c r="C74" i="300"/>
  <c r="C72" i="300"/>
  <c r="B74" i="300"/>
  <c r="C45" i="300"/>
  <c r="T41" i="300" s="1"/>
  <c r="C7" i="300" s="1"/>
  <c r="C43" i="300"/>
  <c r="T39" i="300" s="1"/>
  <c r="C6" i="300" s="1"/>
  <c r="B45" i="300"/>
  <c r="N41" i="300" s="1"/>
  <c r="B43" i="300"/>
  <c r="N39" i="300" s="1"/>
  <c r="C259" i="300"/>
  <c r="C257" i="300"/>
  <c r="B259" i="300"/>
  <c r="B257" i="300"/>
  <c r="B251" i="300"/>
  <c r="B249" i="300"/>
  <c r="B111" i="300"/>
  <c r="B109" i="300"/>
  <c r="B123" i="300"/>
  <c r="N123" i="300" s="1"/>
  <c r="B121" i="300"/>
  <c r="N121" i="300" s="1"/>
  <c r="N188" i="300"/>
  <c r="C13" i="300" s="1"/>
  <c r="N186" i="300"/>
  <c r="C12" i="300" s="1"/>
  <c r="H188" i="300"/>
  <c r="A13" i="300" s="1"/>
  <c r="H186" i="300"/>
  <c r="N182" i="300"/>
  <c r="C10" i="300" s="1"/>
  <c r="N180" i="300"/>
  <c r="C9" i="300" s="1"/>
  <c r="H182" i="300"/>
  <c r="H180" i="300"/>
  <c r="AP206" i="300"/>
  <c r="AN206" i="300"/>
  <c r="AO206" i="300" s="1"/>
  <c r="AM206" i="300"/>
  <c r="AL206" i="300"/>
  <c r="AJ206" i="300"/>
  <c r="AK206" i="300" s="1"/>
  <c r="AH206" i="300"/>
  <c r="AF206" i="300"/>
  <c r="AG206" i="300" s="1"/>
  <c r="AP205" i="300"/>
  <c r="AN205" i="300"/>
  <c r="AO205" i="300" s="1"/>
  <c r="AM205" i="300"/>
  <c r="AL205" i="300"/>
  <c r="AJ205" i="300"/>
  <c r="AK205" i="300" s="1"/>
  <c r="AH205" i="300"/>
  <c r="AF205" i="300"/>
  <c r="AG205" i="300" s="1"/>
  <c r="AP204" i="300"/>
  <c r="AN204" i="300"/>
  <c r="AO204" i="300" s="1"/>
  <c r="AL204" i="300"/>
  <c r="AJ204" i="300"/>
  <c r="AK204" i="300" s="1"/>
  <c r="AH204" i="300"/>
  <c r="AF204" i="300"/>
  <c r="AS203" i="300"/>
  <c r="AQ206" i="300" s="1"/>
  <c r="AL203" i="300"/>
  <c r="AJ203" i="300"/>
  <c r="AK203" i="300" s="1"/>
  <c r="AI206" i="300" s="1"/>
  <c r="AI203" i="300"/>
  <c r="AH203" i="300"/>
  <c r="AF203" i="300"/>
  <c r="AG203" i="300" s="1"/>
  <c r="AS202" i="300"/>
  <c r="AQ205" i="300" s="1"/>
  <c r="AL202" i="300"/>
  <c r="AJ202" i="300"/>
  <c r="AK202" i="300" s="1"/>
  <c r="AI205" i="300" s="1"/>
  <c r="AI202" i="300"/>
  <c r="AH202" i="300"/>
  <c r="AF202" i="300"/>
  <c r="AG202" i="300" s="1"/>
  <c r="AU201" i="300"/>
  <c r="AQ204" i="300" s="1"/>
  <c r="AS201" i="300"/>
  <c r="AL201" i="300"/>
  <c r="AJ201" i="300"/>
  <c r="AK201" i="300" s="1"/>
  <c r="AH201" i="300"/>
  <c r="AF201" i="300"/>
  <c r="AS200" i="300"/>
  <c r="AO200" i="300"/>
  <c r="AM203" i="300" s="1"/>
  <c r="AH200" i="300"/>
  <c r="AF200" i="300"/>
  <c r="AG200" i="300" s="1"/>
  <c r="AS199" i="300"/>
  <c r="AO199" i="300"/>
  <c r="AM202" i="300" s="1"/>
  <c r="AH199" i="300"/>
  <c r="AF199" i="300"/>
  <c r="AG199" i="300" s="1"/>
  <c r="AU198" i="300"/>
  <c r="AM204" i="300" s="1"/>
  <c r="AS198" i="300"/>
  <c r="AQ198" i="300"/>
  <c r="AM201" i="300" s="1"/>
  <c r="AO198" i="300"/>
  <c r="AH198" i="300"/>
  <c r="AF198" i="300"/>
  <c r="AG198" i="300" s="1"/>
  <c r="AS197" i="300"/>
  <c r="AO197" i="300"/>
  <c r="AK197" i="300"/>
  <c r="AI200" i="300" s="1"/>
  <c r="BG196" i="300"/>
  <c r="BF196" i="300"/>
  <c r="BD196" i="300"/>
  <c r="BC196" i="300"/>
  <c r="AS196" i="300"/>
  <c r="AO196" i="300"/>
  <c r="AK196" i="300"/>
  <c r="AI199" i="300" s="1"/>
  <c r="AU195" i="300"/>
  <c r="AI204" i="300" s="1"/>
  <c r="AS195" i="300"/>
  <c r="AQ195" i="300"/>
  <c r="AI201" i="300" s="1"/>
  <c r="AO195" i="300"/>
  <c r="AM195" i="300"/>
  <c r="AI198" i="300" s="1"/>
  <c r="AK195" i="300"/>
  <c r="AR194" i="300"/>
  <c r="AN194" i="300"/>
  <c r="AJ194" i="300"/>
  <c r="AF194" i="300"/>
  <c r="AR193" i="300"/>
  <c r="AN193" i="300"/>
  <c r="AJ193" i="300"/>
  <c r="AF193" i="300"/>
  <c r="AT169" i="300"/>
  <c r="AR169" i="300"/>
  <c r="AS169" i="300" s="1"/>
  <c r="AP169" i="300"/>
  <c r="AN169" i="300"/>
  <c r="AO169" i="300" s="1"/>
  <c r="AM169" i="300"/>
  <c r="AL169" i="300"/>
  <c r="AJ169" i="300"/>
  <c r="AK169" i="300" s="1"/>
  <c r="AH169" i="300"/>
  <c r="AF169" i="300"/>
  <c r="AG169" i="300" s="1"/>
  <c r="AE169" i="300"/>
  <c r="AD169" i="300"/>
  <c r="AB169" i="300"/>
  <c r="AC169" i="300" s="1"/>
  <c r="AT168" i="300"/>
  <c r="AR168" i="300"/>
  <c r="AS168" i="300" s="1"/>
  <c r="AP168" i="300"/>
  <c r="AN168" i="300"/>
  <c r="AO168" i="300" s="1"/>
  <c r="AM168" i="300"/>
  <c r="AL168" i="300"/>
  <c r="AJ168" i="300"/>
  <c r="AK168" i="300" s="1"/>
  <c r="AH168" i="300"/>
  <c r="AF168" i="300"/>
  <c r="AG168" i="300" s="1"/>
  <c r="AE168" i="300"/>
  <c r="AD168" i="300"/>
  <c r="AB168" i="300"/>
  <c r="AC168" i="300" s="1"/>
  <c r="AT167" i="300"/>
  <c r="AR167" i="300"/>
  <c r="AS167" i="300" s="1"/>
  <c r="AP167" i="300"/>
  <c r="AN167" i="300"/>
  <c r="AO167" i="300" s="1"/>
  <c r="AL167" i="300"/>
  <c r="AJ167" i="300"/>
  <c r="AK167" i="300" s="1"/>
  <c r="AH167" i="300"/>
  <c r="AF167" i="300"/>
  <c r="AG167" i="300" s="1"/>
  <c r="AD167" i="300"/>
  <c r="AB167" i="300"/>
  <c r="AW166" i="300"/>
  <c r="AP166" i="300"/>
  <c r="AN166" i="300"/>
  <c r="AO166" i="300" s="1"/>
  <c r="AL166" i="300"/>
  <c r="AJ166" i="300"/>
  <c r="AK166" i="300" s="1"/>
  <c r="AH166" i="300"/>
  <c r="AF166" i="300"/>
  <c r="AG166" i="300" s="1"/>
  <c r="AD166" i="300"/>
  <c r="AB166" i="300"/>
  <c r="AC166" i="300" s="1"/>
  <c r="AW165" i="300"/>
  <c r="AP165" i="300"/>
  <c r="AN165" i="300"/>
  <c r="AO165" i="300" s="1"/>
  <c r="AL165" i="300"/>
  <c r="AJ165" i="300"/>
  <c r="AK165" i="300" s="1"/>
  <c r="AH165" i="300"/>
  <c r="AF165" i="300"/>
  <c r="AG165" i="300" s="1"/>
  <c r="AD165" i="300"/>
  <c r="AB165" i="300"/>
  <c r="AC165" i="300" s="1"/>
  <c r="AY164" i="300"/>
  <c r="AU167" i="300" s="1"/>
  <c r="AW164" i="300"/>
  <c r="AP164" i="300"/>
  <c r="AN164" i="300"/>
  <c r="AO164" i="300" s="1"/>
  <c r="AL164" i="300"/>
  <c r="AJ164" i="300"/>
  <c r="AK164" i="300" s="1"/>
  <c r="AH164" i="300"/>
  <c r="AF164" i="300"/>
  <c r="AG164" i="300" s="1"/>
  <c r="AD164" i="300"/>
  <c r="AB164" i="300"/>
  <c r="AW163" i="300"/>
  <c r="AU169" i="300" s="1"/>
  <c r="AS163" i="300"/>
  <c r="AQ169" i="300" s="1"/>
  <c r="AL163" i="300"/>
  <c r="AJ163" i="300"/>
  <c r="AK163" i="300" s="1"/>
  <c r="AI169" i="300" s="1"/>
  <c r="AI163" i="300"/>
  <c r="AH163" i="300"/>
  <c r="AF163" i="300"/>
  <c r="AG163" i="300" s="1"/>
  <c r="AD163" i="300"/>
  <c r="AB163" i="300"/>
  <c r="AC163" i="300" s="1"/>
  <c r="AW162" i="300"/>
  <c r="AU168" i="300" s="1"/>
  <c r="AS162" i="300"/>
  <c r="AQ168" i="300" s="1"/>
  <c r="AL162" i="300"/>
  <c r="AJ162" i="300"/>
  <c r="AK162" i="300" s="1"/>
  <c r="AI168" i="300" s="1"/>
  <c r="AI162" i="300"/>
  <c r="AH162" i="300"/>
  <c r="AF162" i="300"/>
  <c r="AG162" i="300" s="1"/>
  <c r="AD162" i="300"/>
  <c r="AB162" i="300"/>
  <c r="AC162" i="300" s="1"/>
  <c r="AY161" i="300"/>
  <c r="AQ167" i="300" s="1"/>
  <c r="AW161" i="300"/>
  <c r="AU161" i="300"/>
  <c r="AQ164" i="300" s="1"/>
  <c r="AS161" i="300"/>
  <c r="AL161" i="300"/>
  <c r="AJ161" i="300"/>
  <c r="AK161" i="300" s="1"/>
  <c r="AH161" i="300"/>
  <c r="AF161" i="300"/>
  <c r="AG161" i="300" s="1"/>
  <c r="AD161" i="300"/>
  <c r="AB161" i="300"/>
  <c r="AW160" i="300"/>
  <c r="AS160" i="300"/>
  <c r="AO160" i="300"/>
  <c r="AM163" i="300" s="1"/>
  <c r="AH160" i="300"/>
  <c r="AF160" i="300"/>
  <c r="AG160" i="300" s="1"/>
  <c r="AE163" i="300" s="1"/>
  <c r="AE160" i="300"/>
  <c r="AD160" i="300"/>
  <c r="AB160" i="300"/>
  <c r="AC160" i="300" s="1"/>
  <c r="AW159" i="300"/>
  <c r="AS159" i="300"/>
  <c r="AO159" i="300"/>
  <c r="AM162" i="300" s="1"/>
  <c r="AH159" i="300"/>
  <c r="AF159" i="300"/>
  <c r="AG159" i="300" s="1"/>
  <c r="AE162" i="300" s="1"/>
  <c r="AE159" i="300"/>
  <c r="AD159" i="300"/>
  <c r="AB159" i="300"/>
  <c r="AC159" i="300" s="1"/>
  <c r="AY158" i="300"/>
  <c r="AM167" i="300" s="1"/>
  <c r="AW158" i="300"/>
  <c r="AU158" i="300"/>
  <c r="AM164" i="300" s="1"/>
  <c r="AS158" i="300"/>
  <c r="AQ158" i="300"/>
  <c r="AM161" i="300" s="1"/>
  <c r="AO158" i="300"/>
  <c r="AH158" i="300"/>
  <c r="AF158" i="300"/>
  <c r="AG158" i="300" s="1"/>
  <c r="AD158" i="300"/>
  <c r="AB158" i="300"/>
  <c r="AW157" i="300"/>
  <c r="AS157" i="300"/>
  <c r="AO157" i="300"/>
  <c r="AK157" i="300"/>
  <c r="AI160" i="300" s="1"/>
  <c r="AD157" i="300"/>
  <c r="AB157" i="300"/>
  <c r="AC157" i="300" s="1"/>
  <c r="AW156" i="300"/>
  <c r="AS156" i="300"/>
  <c r="AO156" i="300"/>
  <c r="AK156" i="300"/>
  <c r="AI159" i="300" s="1"/>
  <c r="AD156" i="300"/>
  <c r="AB156" i="300"/>
  <c r="AC156" i="300" s="1"/>
  <c r="AY155" i="300"/>
  <c r="AI167" i="300" s="1"/>
  <c r="AW155" i="300"/>
  <c r="AU155" i="300"/>
  <c r="AI164" i="300" s="1"/>
  <c r="AS155" i="300"/>
  <c r="AQ155" i="300"/>
  <c r="AI161" i="300" s="1"/>
  <c r="AO155" i="300"/>
  <c r="AM155" i="300"/>
  <c r="AI158" i="300" s="1"/>
  <c r="AK155" i="300"/>
  <c r="AD155" i="300"/>
  <c r="AB155" i="300"/>
  <c r="AW154" i="300"/>
  <c r="AS154" i="300"/>
  <c r="AO154" i="300"/>
  <c r="AK154" i="300"/>
  <c r="AG154" i="300"/>
  <c r="AE157" i="300" s="1"/>
  <c r="BK153" i="300"/>
  <c r="BJ153" i="300"/>
  <c r="BH153" i="300"/>
  <c r="BG153" i="300"/>
  <c r="AW153" i="300"/>
  <c r="AS153" i="300"/>
  <c r="AO153" i="300"/>
  <c r="AK153" i="300"/>
  <c r="AG153" i="300"/>
  <c r="AE156" i="300" s="1"/>
  <c r="AY152" i="300"/>
  <c r="AE167" i="300" s="1"/>
  <c r="AW152" i="300"/>
  <c r="AU152" i="300"/>
  <c r="AE164" i="300" s="1"/>
  <c r="AS152" i="300"/>
  <c r="AQ152" i="300"/>
  <c r="AE161" i="300" s="1"/>
  <c r="AO152" i="300"/>
  <c r="AM152" i="300"/>
  <c r="AE158" i="300" s="1"/>
  <c r="AK152" i="300"/>
  <c r="AI152" i="300"/>
  <c r="AE155" i="300" s="1"/>
  <c r="AG152" i="300"/>
  <c r="Q13" i="300" l="1"/>
  <c r="AC13" i="300"/>
  <c r="E7" i="300"/>
  <c r="A9" i="300"/>
  <c r="A12" i="300"/>
  <c r="Q6" i="300"/>
  <c r="AN9" i="300"/>
  <c r="AN12" i="300"/>
  <c r="Q9" i="300"/>
  <c r="Q3" i="300"/>
  <c r="E3" i="300"/>
  <c r="A10" i="300"/>
  <c r="Q7" i="300"/>
  <c r="AN10" i="300"/>
  <c r="AN13" i="300"/>
  <c r="Q10" i="300"/>
  <c r="Q4" i="300"/>
  <c r="Q12" i="300"/>
  <c r="AC12" i="300"/>
  <c r="E6" i="300"/>
  <c r="T33" i="300"/>
  <c r="C3" i="300"/>
  <c r="N33" i="300"/>
  <c r="A3" i="300"/>
  <c r="N35" i="300"/>
  <c r="A4" i="300"/>
  <c r="A6" i="300"/>
  <c r="A7" i="300"/>
  <c r="T35" i="300"/>
  <c r="C4" i="300"/>
  <c r="BA196" i="300"/>
  <c r="AV197" i="300" s="1"/>
  <c r="BE153" i="300"/>
  <c r="AZ154" i="300" s="1"/>
  <c r="BF205" i="300"/>
  <c r="BD202" i="300"/>
  <c r="BA199" i="300"/>
  <c r="AV200" i="300" s="1"/>
  <c r="BK156" i="300"/>
  <c r="BB196" i="300"/>
  <c r="AX197" i="300" s="1"/>
  <c r="BF153" i="300"/>
  <c r="BB154" i="300" s="1"/>
  <c r="BG205" i="300"/>
  <c r="BC202" i="300"/>
  <c r="BE196" i="300"/>
  <c r="BG199" i="300"/>
  <c r="BH196" i="300"/>
  <c r="BC199" i="300"/>
  <c r="BD199" i="300"/>
  <c r="BF202" i="300"/>
  <c r="BC205" i="300"/>
  <c r="BB199" i="300"/>
  <c r="AX200" i="300" s="1"/>
  <c r="BF199" i="300"/>
  <c r="AG201" i="300"/>
  <c r="BA202" i="300" s="1"/>
  <c r="AV203" i="300" s="1"/>
  <c r="BG202" i="300"/>
  <c r="BD205" i="300"/>
  <c r="AG204" i="300"/>
  <c r="BA205" i="300" s="1"/>
  <c r="AV206" i="300" s="1"/>
  <c r="BL153" i="300"/>
  <c r="BH168" i="300"/>
  <c r="BK165" i="300"/>
  <c r="BG159" i="300"/>
  <c r="BK159" i="300"/>
  <c r="BK168" i="300"/>
  <c r="BJ162" i="300"/>
  <c r="BK162" i="300"/>
  <c r="BH156" i="300"/>
  <c r="BI153" i="300"/>
  <c r="BH159" i="300"/>
  <c r="BG162" i="300"/>
  <c r="BJ165" i="300"/>
  <c r="BJ156" i="300"/>
  <c r="AC158" i="300"/>
  <c r="BE159" i="300" s="1"/>
  <c r="AZ160" i="300" s="1"/>
  <c r="AC161" i="300"/>
  <c r="BF162" i="300" s="1"/>
  <c r="BB163" i="300" s="1"/>
  <c r="BH162" i="300"/>
  <c r="AC164" i="300"/>
  <c r="BE165" i="300" s="1"/>
  <c r="AZ166" i="300" s="1"/>
  <c r="BG165" i="300"/>
  <c r="AC167" i="300"/>
  <c r="BE168" i="300" s="1"/>
  <c r="AZ169" i="300" s="1"/>
  <c r="BJ168" i="300"/>
  <c r="AC155" i="300"/>
  <c r="BF156" i="300" s="1"/>
  <c r="BB157" i="300" s="1"/>
  <c r="BG156" i="300"/>
  <c r="BF159" i="300"/>
  <c r="BB160" i="300" s="1"/>
  <c r="BJ159" i="300"/>
  <c r="BH165" i="300"/>
  <c r="BG168" i="300"/>
  <c r="BI168" i="300" s="1"/>
  <c r="AL189" i="300"/>
  <c r="AJ189" i="300"/>
  <c r="AK189" i="300" s="1"/>
  <c r="AI189" i="300"/>
  <c r="AH189" i="300"/>
  <c r="AF189" i="300"/>
  <c r="AG189" i="300" s="1"/>
  <c r="AL188" i="300"/>
  <c r="AJ188" i="300"/>
  <c r="AK188" i="300" s="1"/>
  <c r="AI188" i="300"/>
  <c r="AH188" i="300"/>
  <c r="AF188" i="300"/>
  <c r="AG188" i="300" s="1"/>
  <c r="AL187" i="300"/>
  <c r="AJ187" i="300"/>
  <c r="AK187" i="300" s="1"/>
  <c r="AH187" i="300"/>
  <c r="AF187" i="300"/>
  <c r="AO186" i="300"/>
  <c r="AM189" i="300" s="1"/>
  <c r="AH186" i="300"/>
  <c r="AF186" i="300"/>
  <c r="AG186" i="300" s="1"/>
  <c r="AO185" i="300"/>
  <c r="AM188" i="300" s="1"/>
  <c r="AH185" i="300"/>
  <c r="AF185" i="300"/>
  <c r="AG185" i="300" s="1"/>
  <c r="AQ184" i="300"/>
  <c r="AM187" i="300" s="1"/>
  <c r="AO184" i="300"/>
  <c r="AH184" i="300"/>
  <c r="AF184" i="300"/>
  <c r="AO183" i="300"/>
  <c r="AK183" i="300"/>
  <c r="AI186" i="300" s="1"/>
  <c r="BC182" i="300"/>
  <c r="BB182" i="300"/>
  <c r="AZ182" i="300"/>
  <c r="AY182" i="300"/>
  <c r="AO182" i="300"/>
  <c r="AK182" i="300"/>
  <c r="AI185" i="300" s="1"/>
  <c r="AQ181" i="300"/>
  <c r="AI187" i="300" s="1"/>
  <c r="AO181" i="300"/>
  <c r="AM181" i="300"/>
  <c r="AI184" i="300" s="1"/>
  <c r="AK181" i="300"/>
  <c r="AT227" i="300"/>
  <c r="AR227" i="300"/>
  <c r="AS227" i="300" s="1"/>
  <c r="AQ227" i="300"/>
  <c r="AP227" i="300"/>
  <c r="AN227" i="300"/>
  <c r="AO227" i="300" s="1"/>
  <c r="AL227" i="300"/>
  <c r="AJ227" i="300"/>
  <c r="AK227" i="300" s="1"/>
  <c r="AI227" i="300"/>
  <c r="AH227" i="300"/>
  <c r="AF227" i="300"/>
  <c r="AG227" i="300" s="1"/>
  <c r="AT226" i="300"/>
  <c r="AR226" i="300"/>
  <c r="AS226" i="300" s="1"/>
  <c r="AQ226" i="300"/>
  <c r="AP226" i="300"/>
  <c r="AN226" i="300"/>
  <c r="AO226" i="300" s="1"/>
  <c r="AL226" i="300"/>
  <c r="AJ226" i="300"/>
  <c r="AK226" i="300" s="1"/>
  <c r="AI226" i="300"/>
  <c r="AH226" i="300"/>
  <c r="AF226" i="300"/>
  <c r="AG226" i="300" s="1"/>
  <c r="AT225" i="300"/>
  <c r="AR225" i="300"/>
  <c r="AS225" i="300" s="1"/>
  <c r="AP225" i="300"/>
  <c r="AN225" i="300"/>
  <c r="AO225" i="300" s="1"/>
  <c r="AL225" i="300"/>
  <c r="AJ225" i="300"/>
  <c r="AK225" i="300" s="1"/>
  <c r="AH225" i="300"/>
  <c r="AF225" i="300"/>
  <c r="AW224" i="300"/>
  <c r="AU227" i="300" s="1"/>
  <c r="AP224" i="300"/>
  <c r="AN224" i="300"/>
  <c r="AO224" i="300" s="1"/>
  <c r="AM227" i="300" s="1"/>
  <c r="AM224" i="300"/>
  <c r="AL224" i="300"/>
  <c r="AJ224" i="300"/>
  <c r="AK224" i="300" s="1"/>
  <c r="AH224" i="300"/>
  <c r="AF224" i="300"/>
  <c r="AG224" i="300" s="1"/>
  <c r="AW223" i="300"/>
  <c r="AU226" i="300" s="1"/>
  <c r="AP223" i="300"/>
  <c r="AN223" i="300"/>
  <c r="AO223" i="300" s="1"/>
  <c r="AM226" i="300" s="1"/>
  <c r="AM223" i="300"/>
  <c r="AL223" i="300"/>
  <c r="AJ223" i="300"/>
  <c r="AK223" i="300" s="1"/>
  <c r="AH223" i="300"/>
  <c r="AF223" i="300"/>
  <c r="AG223" i="300" s="1"/>
  <c r="AY222" i="300"/>
  <c r="AU225" i="300" s="1"/>
  <c r="AW222" i="300"/>
  <c r="AP222" i="300"/>
  <c r="AN222" i="300"/>
  <c r="AO222" i="300" s="1"/>
  <c r="AL222" i="300"/>
  <c r="AJ222" i="300"/>
  <c r="AK222" i="300" s="1"/>
  <c r="AH222" i="300"/>
  <c r="AF222" i="300"/>
  <c r="AW221" i="300"/>
  <c r="AS221" i="300"/>
  <c r="AQ224" i="300" s="1"/>
  <c r="AL221" i="300"/>
  <c r="AJ221" i="300"/>
  <c r="AK221" i="300" s="1"/>
  <c r="AI224" i="300" s="1"/>
  <c r="AI221" i="300"/>
  <c r="AH221" i="300"/>
  <c r="AF221" i="300"/>
  <c r="AG221" i="300" s="1"/>
  <c r="AW220" i="300"/>
  <c r="AS220" i="300"/>
  <c r="AQ223" i="300" s="1"/>
  <c r="AL220" i="300"/>
  <c r="AJ220" i="300"/>
  <c r="AK220" i="300" s="1"/>
  <c r="AI223" i="300" s="1"/>
  <c r="AI220" i="300"/>
  <c r="AH220" i="300"/>
  <c r="AF220" i="300"/>
  <c r="AG220" i="300" s="1"/>
  <c r="AY219" i="300"/>
  <c r="AQ225" i="300" s="1"/>
  <c r="AW219" i="300"/>
  <c r="AU219" i="300"/>
  <c r="AQ222" i="300" s="1"/>
  <c r="AS219" i="300"/>
  <c r="AL219" i="300"/>
  <c r="AJ219" i="300"/>
  <c r="AK219" i="300" s="1"/>
  <c r="AH219" i="300"/>
  <c r="AF219" i="300"/>
  <c r="AG219" i="300" s="1"/>
  <c r="AW218" i="300"/>
  <c r="AS218" i="300"/>
  <c r="AO218" i="300"/>
  <c r="AM221" i="300" s="1"/>
  <c r="AH218" i="300"/>
  <c r="AF218" i="300"/>
  <c r="AG218" i="300" s="1"/>
  <c r="AW217" i="300"/>
  <c r="AS217" i="300"/>
  <c r="AO217" i="300"/>
  <c r="AM220" i="300" s="1"/>
  <c r="AH217" i="300"/>
  <c r="AF217" i="300"/>
  <c r="AG217" i="300" s="1"/>
  <c r="AY216" i="300"/>
  <c r="AM225" i="300" s="1"/>
  <c r="AW216" i="300"/>
  <c r="AU216" i="300"/>
  <c r="AM222" i="300" s="1"/>
  <c r="AS216" i="300"/>
  <c r="AQ216" i="300"/>
  <c r="AM219" i="300" s="1"/>
  <c r="AO216" i="300"/>
  <c r="AH216" i="300"/>
  <c r="AF216" i="300"/>
  <c r="AW215" i="300"/>
  <c r="AS215" i="300"/>
  <c r="AO215" i="300"/>
  <c r="AK215" i="300"/>
  <c r="AI218" i="300" s="1"/>
  <c r="BK214" i="300"/>
  <c r="BJ214" i="300"/>
  <c r="BH214" i="300"/>
  <c r="BG214" i="300"/>
  <c r="AW214" i="300"/>
  <c r="AS214" i="300"/>
  <c r="AO214" i="300"/>
  <c r="AK214" i="300"/>
  <c r="AI217" i="300" s="1"/>
  <c r="AY213" i="300"/>
  <c r="AI225" i="300" s="1"/>
  <c r="AW213" i="300"/>
  <c r="AU213" i="300"/>
  <c r="AI222" i="300" s="1"/>
  <c r="AS213" i="300"/>
  <c r="AQ213" i="300"/>
  <c r="AI219" i="300" s="1"/>
  <c r="AO213" i="300"/>
  <c r="AM213" i="300"/>
  <c r="AI216" i="300" s="1"/>
  <c r="AK213" i="300"/>
  <c r="AT272" i="300"/>
  <c r="AR272" i="300"/>
  <c r="AS272" i="300" s="1"/>
  <c r="AQ272" i="300"/>
  <c r="AP272" i="300"/>
  <c r="AN272" i="300"/>
  <c r="AO272" i="300" s="1"/>
  <c r="AL272" i="300"/>
  <c r="AJ272" i="300"/>
  <c r="AK272" i="300" s="1"/>
  <c r="AT271" i="300"/>
  <c r="AR271" i="300"/>
  <c r="AS271" i="300" s="1"/>
  <c r="AQ271" i="300"/>
  <c r="AP271" i="300"/>
  <c r="AN271" i="300"/>
  <c r="AO271" i="300" s="1"/>
  <c r="AL271" i="300"/>
  <c r="AJ271" i="300"/>
  <c r="AK271" i="300" s="1"/>
  <c r="AT270" i="300"/>
  <c r="AR270" i="300"/>
  <c r="AS270" i="300" s="1"/>
  <c r="AP270" i="300"/>
  <c r="AN270" i="300"/>
  <c r="AO270" i="300" s="1"/>
  <c r="AL270" i="300"/>
  <c r="AJ270" i="300"/>
  <c r="AW269" i="300"/>
  <c r="AU272" i="300" s="1"/>
  <c r="AP269" i="300"/>
  <c r="AN269" i="300"/>
  <c r="AO269" i="300" s="1"/>
  <c r="AM272" i="300" s="1"/>
  <c r="AM269" i="300"/>
  <c r="AL269" i="300"/>
  <c r="AJ269" i="300"/>
  <c r="AK269" i="300" s="1"/>
  <c r="AW268" i="300"/>
  <c r="AU271" i="300" s="1"/>
  <c r="AP268" i="300"/>
  <c r="AN268" i="300"/>
  <c r="AO268" i="300" s="1"/>
  <c r="AM271" i="300" s="1"/>
  <c r="AM268" i="300"/>
  <c r="AL268" i="300"/>
  <c r="AJ268" i="300"/>
  <c r="AK268" i="300" s="1"/>
  <c r="AY267" i="300"/>
  <c r="AU270" i="300" s="1"/>
  <c r="AW267" i="300"/>
  <c r="AP267" i="300"/>
  <c r="AN267" i="300"/>
  <c r="AO267" i="300" s="1"/>
  <c r="AL267" i="300"/>
  <c r="AJ267" i="300"/>
  <c r="AW266" i="300"/>
  <c r="AS266" i="300"/>
  <c r="AQ269" i="300" s="1"/>
  <c r="AL266" i="300"/>
  <c r="AJ266" i="300"/>
  <c r="AK266" i="300" s="1"/>
  <c r="AW265" i="300"/>
  <c r="AS265" i="300"/>
  <c r="AQ268" i="300" s="1"/>
  <c r="AL265" i="300"/>
  <c r="AJ265" i="300"/>
  <c r="AK265" i="300" s="1"/>
  <c r="AY264" i="300"/>
  <c r="AQ270" i="300" s="1"/>
  <c r="AW264" i="300"/>
  <c r="AU264" i="300"/>
  <c r="AQ267" i="300" s="1"/>
  <c r="AS264" i="300"/>
  <c r="AL264" i="300"/>
  <c r="AJ264" i="300"/>
  <c r="AK264" i="300" s="1"/>
  <c r="AW263" i="300"/>
  <c r="AS263" i="300"/>
  <c r="AO263" i="300"/>
  <c r="AM266" i="300" s="1"/>
  <c r="BK262" i="300"/>
  <c r="BJ262" i="300"/>
  <c r="BH262" i="300"/>
  <c r="BG262" i="300"/>
  <c r="AW262" i="300"/>
  <c r="AS262" i="300"/>
  <c r="AO262" i="300"/>
  <c r="AM265" i="300" s="1"/>
  <c r="AY261" i="300"/>
  <c r="AM270" i="300" s="1"/>
  <c r="AW261" i="300"/>
  <c r="AU261" i="300"/>
  <c r="AM267" i="300" s="1"/>
  <c r="AS261" i="300"/>
  <c r="AQ261" i="300"/>
  <c r="AM264" i="300" s="1"/>
  <c r="AO261" i="300"/>
  <c r="AV260" i="300"/>
  <c r="AR260" i="300"/>
  <c r="AN260" i="300"/>
  <c r="AJ260" i="300"/>
  <c r="AV259" i="300"/>
  <c r="AR259" i="300"/>
  <c r="AN259" i="300"/>
  <c r="AJ259" i="300"/>
  <c r="AT257" i="300"/>
  <c r="AR257" i="300"/>
  <c r="AS257" i="300" s="1"/>
  <c r="AQ257" i="300"/>
  <c r="AP257" i="300"/>
  <c r="AN257" i="300"/>
  <c r="AO257" i="300" s="1"/>
  <c r="AL257" i="300"/>
  <c r="AJ257" i="300"/>
  <c r="AK257" i="300" s="1"/>
  <c r="AT256" i="300"/>
  <c r="AR256" i="300"/>
  <c r="AS256" i="300" s="1"/>
  <c r="AQ256" i="300"/>
  <c r="AP256" i="300"/>
  <c r="AN256" i="300"/>
  <c r="AO256" i="300" s="1"/>
  <c r="AL256" i="300"/>
  <c r="AJ256" i="300"/>
  <c r="AK256" i="300" s="1"/>
  <c r="AT255" i="300"/>
  <c r="AR255" i="300"/>
  <c r="AS255" i="300" s="1"/>
  <c r="AP255" i="300"/>
  <c r="AN255" i="300"/>
  <c r="AO255" i="300" s="1"/>
  <c r="AL255" i="300"/>
  <c r="AJ255" i="300"/>
  <c r="AK255" i="300" s="1"/>
  <c r="AW254" i="300"/>
  <c r="AU257" i="300" s="1"/>
  <c r="AP254" i="300"/>
  <c r="AN254" i="300"/>
  <c r="AO254" i="300" s="1"/>
  <c r="AM257" i="300" s="1"/>
  <c r="AM254" i="300"/>
  <c r="AL254" i="300"/>
  <c r="AJ254" i="300"/>
  <c r="AK254" i="300" s="1"/>
  <c r="AW253" i="300"/>
  <c r="AU256" i="300" s="1"/>
  <c r="AP253" i="300"/>
  <c r="AN253" i="300"/>
  <c r="AO253" i="300" s="1"/>
  <c r="AM256" i="300" s="1"/>
  <c r="AM253" i="300"/>
  <c r="AL253" i="300"/>
  <c r="AJ253" i="300"/>
  <c r="AK253" i="300" s="1"/>
  <c r="AY252" i="300"/>
  <c r="AU255" i="300" s="1"/>
  <c r="AW252" i="300"/>
  <c r="AP252" i="300"/>
  <c r="AN252" i="300"/>
  <c r="AO252" i="300" s="1"/>
  <c r="AL252" i="300"/>
  <c r="AJ252" i="300"/>
  <c r="AW251" i="300"/>
  <c r="AS251" i="300"/>
  <c r="AQ254" i="300" s="1"/>
  <c r="AL251" i="300"/>
  <c r="AJ251" i="300"/>
  <c r="AK251" i="300" s="1"/>
  <c r="AW250" i="300"/>
  <c r="AS250" i="300"/>
  <c r="AQ253" i="300" s="1"/>
  <c r="AL250" i="300"/>
  <c r="AJ250" i="300"/>
  <c r="AK250" i="300" s="1"/>
  <c r="AY249" i="300"/>
  <c r="AQ255" i="300" s="1"/>
  <c r="AW249" i="300"/>
  <c r="AU249" i="300"/>
  <c r="AQ252" i="300" s="1"/>
  <c r="AS249" i="300"/>
  <c r="AL249" i="300"/>
  <c r="AJ249" i="300"/>
  <c r="AK249" i="300" s="1"/>
  <c r="AW248" i="300"/>
  <c r="AS248" i="300"/>
  <c r="AO248" i="300"/>
  <c r="AM251" i="300" s="1"/>
  <c r="BK247" i="300"/>
  <c r="BJ247" i="300"/>
  <c r="BH247" i="300"/>
  <c r="BG247" i="300"/>
  <c r="AW247" i="300"/>
  <c r="AS247" i="300"/>
  <c r="AO247" i="300"/>
  <c r="AM250" i="300" s="1"/>
  <c r="AY246" i="300"/>
  <c r="AM255" i="300" s="1"/>
  <c r="AW246" i="300"/>
  <c r="AU246" i="300"/>
  <c r="AM252" i="300" s="1"/>
  <c r="AS246" i="300"/>
  <c r="AQ246" i="300"/>
  <c r="AM249" i="300" s="1"/>
  <c r="AO246" i="300"/>
  <c r="AV245" i="300"/>
  <c r="AR245" i="300"/>
  <c r="AN245" i="300"/>
  <c r="AJ245" i="300"/>
  <c r="AV244" i="300"/>
  <c r="AR244" i="300"/>
  <c r="AN244" i="300"/>
  <c r="AJ244" i="300"/>
  <c r="AT142" i="300"/>
  <c r="AR142" i="300"/>
  <c r="AS142" i="300" s="1"/>
  <c r="AQ142" i="300"/>
  <c r="AP142" i="300"/>
  <c r="AN142" i="300"/>
  <c r="AO142" i="300" s="1"/>
  <c r="AL142" i="300"/>
  <c r="AJ142" i="300"/>
  <c r="AK142" i="300" s="1"/>
  <c r="AT141" i="300"/>
  <c r="AR141" i="300"/>
  <c r="AS141" i="300" s="1"/>
  <c r="AQ141" i="300"/>
  <c r="AP141" i="300"/>
  <c r="AN141" i="300"/>
  <c r="AO141" i="300" s="1"/>
  <c r="AL141" i="300"/>
  <c r="AJ141" i="300"/>
  <c r="AK141" i="300" s="1"/>
  <c r="AT140" i="300"/>
  <c r="AR140" i="300"/>
  <c r="AS140" i="300" s="1"/>
  <c r="AP140" i="300"/>
  <c r="AN140" i="300"/>
  <c r="AO140" i="300" s="1"/>
  <c r="AL140" i="300"/>
  <c r="AJ140" i="300"/>
  <c r="AK140" i="300" s="1"/>
  <c r="AW139" i="300"/>
  <c r="AU142" i="300" s="1"/>
  <c r="AP139" i="300"/>
  <c r="AN139" i="300"/>
  <c r="AO139" i="300" s="1"/>
  <c r="AM142" i="300" s="1"/>
  <c r="AM139" i="300"/>
  <c r="AL139" i="300"/>
  <c r="AJ139" i="300"/>
  <c r="AK139" i="300" s="1"/>
  <c r="AW138" i="300"/>
  <c r="AU141" i="300" s="1"/>
  <c r="AP138" i="300"/>
  <c r="AN138" i="300"/>
  <c r="AO138" i="300" s="1"/>
  <c r="AM141" i="300" s="1"/>
  <c r="AM138" i="300"/>
  <c r="AL138" i="300"/>
  <c r="AJ138" i="300"/>
  <c r="AK138" i="300" s="1"/>
  <c r="AY137" i="300"/>
  <c r="AU140" i="300" s="1"/>
  <c r="AW137" i="300"/>
  <c r="AP137" i="300"/>
  <c r="AN137" i="300"/>
  <c r="AO137" i="300" s="1"/>
  <c r="AL137" i="300"/>
  <c r="AJ137" i="300"/>
  <c r="AW136" i="300"/>
  <c r="AS136" i="300"/>
  <c r="AQ139" i="300" s="1"/>
  <c r="AL136" i="300"/>
  <c r="AJ136" i="300"/>
  <c r="AK136" i="300" s="1"/>
  <c r="AW135" i="300"/>
  <c r="AS135" i="300"/>
  <c r="AQ138" i="300" s="1"/>
  <c r="AL135" i="300"/>
  <c r="AJ135" i="300"/>
  <c r="AK135" i="300" s="1"/>
  <c r="AY134" i="300"/>
  <c r="AQ140" i="300" s="1"/>
  <c r="AW134" i="300"/>
  <c r="AU134" i="300"/>
  <c r="AQ137" i="300" s="1"/>
  <c r="AS134" i="300"/>
  <c r="AL134" i="300"/>
  <c r="AJ134" i="300"/>
  <c r="AW133" i="300"/>
  <c r="AS133" i="300"/>
  <c r="AO133" i="300"/>
  <c r="AM136" i="300" s="1"/>
  <c r="BK132" i="300"/>
  <c r="BJ132" i="300"/>
  <c r="BH132" i="300"/>
  <c r="BG132" i="300"/>
  <c r="AW132" i="300"/>
  <c r="AS132" i="300"/>
  <c r="AO132" i="300"/>
  <c r="AM135" i="300" s="1"/>
  <c r="AY131" i="300"/>
  <c r="AM140" i="300" s="1"/>
  <c r="AW131" i="300"/>
  <c r="AU131" i="300"/>
  <c r="AM137" i="300" s="1"/>
  <c r="AS131" i="300"/>
  <c r="AQ131" i="300"/>
  <c r="AM134" i="300" s="1"/>
  <c r="AO131" i="300"/>
  <c r="AV130" i="300"/>
  <c r="AR130" i="300"/>
  <c r="AN130" i="300"/>
  <c r="AJ130" i="300"/>
  <c r="AV129" i="300"/>
  <c r="AR129" i="300"/>
  <c r="AN129" i="300"/>
  <c r="AJ129" i="300"/>
  <c r="AT127" i="300"/>
  <c r="AR127" i="300"/>
  <c r="AS127" i="300" s="1"/>
  <c r="AQ127" i="300"/>
  <c r="AP127" i="300"/>
  <c r="AN127" i="300"/>
  <c r="AO127" i="300" s="1"/>
  <c r="AL127" i="300"/>
  <c r="AJ127" i="300"/>
  <c r="AK127" i="300" s="1"/>
  <c r="AT126" i="300"/>
  <c r="AR126" i="300"/>
  <c r="AS126" i="300" s="1"/>
  <c r="AQ126" i="300"/>
  <c r="AP126" i="300"/>
  <c r="AN126" i="300"/>
  <c r="AO126" i="300" s="1"/>
  <c r="AL126" i="300"/>
  <c r="AJ126" i="300"/>
  <c r="AK126" i="300" s="1"/>
  <c r="AT125" i="300"/>
  <c r="AR125" i="300"/>
  <c r="AS125" i="300" s="1"/>
  <c r="AP125" i="300"/>
  <c r="AN125" i="300"/>
  <c r="AO125" i="300" s="1"/>
  <c r="AL125" i="300"/>
  <c r="AJ125" i="300"/>
  <c r="AW124" i="300"/>
  <c r="AU127" i="300" s="1"/>
  <c r="AP124" i="300"/>
  <c r="AN124" i="300"/>
  <c r="AO124" i="300" s="1"/>
  <c r="AM127" i="300" s="1"/>
  <c r="AM124" i="300"/>
  <c r="AL124" i="300"/>
  <c r="AJ124" i="300"/>
  <c r="AK124" i="300" s="1"/>
  <c r="AW123" i="300"/>
  <c r="AU126" i="300" s="1"/>
  <c r="AP123" i="300"/>
  <c r="AN123" i="300"/>
  <c r="AO123" i="300" s="1"/>
  <c r="AM126" i="300" s="1"/>
  <c r="AM123" i="300"/>
  <c r="AL123" i="300"/>
  <c r="AJ123" i="300"/>
  <c r="AK123" i="300" s="1"/>
  <c r="AY122" i="300"/>
  <c r="AU125" i="300" s="1"/>
  <c r="AW122" i="300"/>
  <c r="AP122" i="300"/>
  <c r="AN122" i="300"/>
  <c r="AO122" i="300" s="1"/>
  <c r="AL122" i="300"/>
  <c r="AJ122" i="300"/>
  <c r="AW121" i="300"/>
  <c r="AS121" i="300"/>
  <c r="AQ124" i="300" s="1"/>
  <c r="AL121" i="300"/>
  <c r="AJ121" i="300"/>
  <c r="AK121" i="300" s="1"/>
  <c r="AW120" i="300"/>
  <c r="AS120" i="300"/>
  <c r="AQ123" i="300" s="1"/>
  <c r="AL120" i="300"/>
  <c r="AJ120" i="300"/>
  <c r="AK120" i="300" s="1"/>
  <c r="AY119" i="300"/>
  <c r="AQ125" i="300" s="1"/>
  <c r="AW119" i="300"/>
  <c r="AU119" i="300"/>
  <c r="AQ122" i="300" s="1"/>
  <c r="AS119" i="300"/>
  <c r="AL119" i="300"/>
  <c r="AJ119" i="300"/>
  <c r="AK119" i="300" s="1"/>
  <c r="AW118" i="300"/>
  <c r="AS118" i="300"/>
  <c r="AO118" i="300"/>
  <c r="AM121" i="300" s="1"/>
  <c r="BK117" i="300"/>
  <c r="BJ117" i="300"/>
  <c r="BH117" i="300"/>
  <c r="BG117" i="300"/>
  <c r="AW117" i="300"/>
  <c r="AS117" i="300"/>
  <c r="AO117" i="300"/>
  <c r="AM120" i="300" s="1"/>
  <c r="AY116" i="300"/>
  <c r="AM125" i="300" s="1"/>
  <c r="AW116" i="300"/>
  <c r="AU116" i="300"/>
  <c r="AM122" i="300" s="1"/>
  <c r="AS116" i="300"/>
  <c r="AQ116" i="300"/>
  <c r="AM119" i="300" s="1"/>
  <c r="AO116" i="300"/>
  <c r="AV115" i="300"/>
  <c r="AR115" i="300"/>
  <c r="AN115" i="300"/>
  <c r="AJ115" i="300"/>
  <c r="AV114" i="300"/>
  <c r="AR114" i="300"/>
  <c r="AN114" i="300"/>
  <c r="AJ114" i="300"/>
  <c r="AT112" i="300"/>
  <c r="AR112" i="300"/>
  <c r="AS112" i="300" s="1"/>
  <c r="AQ112" i="300"/>
  <c r="AP112" i="300"/>
  <c r="AN112" i="300"/>
  <c r="AO112" i="300" s="1"/>
  <c r="AL112" i="300"/>
  <c r="AJ112" i="300"/>
  <c r="AK112" i="300" s="1"/>
  <c r="AT111" i="300"/>
  <c r="AR111" i="300"/>
  <c r="AS111" i="300" s="1"/>
  <c r="AQ111" i="300"/>
  <c r="AP111" i="300"/>
  <c r="AN111" i="300"/>
  <c r="AO111" i="300" s="1"/>
  <c r="AL111" i="300"/>
  <c r="AJ111" i="300"/>
  <c r="AK111" i="300" s="1"/>
  <c r="AT110" i="300"/>
  <c r="AR110" i="300"/>
  <c r="AS110" i="300" s="1"/>
  <c r="AP110" i="300"/>
  <c r="AN110" i="300"/>
  <c r="AO110" i="300" s="1"/>
  <c r="AL110" i="300"/>
  <c r="AJ110" i="300"/>
  <c r="AW109" i="300"/>
  <c r="AU112" i="300" s="1"/>
  <c r="AP109" i="300"/>
  <c r="AN109" i="300"/>
  <c r="AO109" i="300" s="1"/>
  <c r="AM112" i="300" s="1"/>
  <c r="AM109" i="300"/>
  <c r="AL109" i="300"/>
  <c r="AJ109" i="300"/>
  <c r="AK109" i="300" s="1"/>
  <c r="AW108" i="300"/>
  <c r="AU111" i="300" s="1"/>
  <c r="AP108" i="300"/>
  <c r="AN108" i="300"/>
  <c r="AO108" i="300" s="1"/>
  <c r="AM111" i="300" s="1"/>
  <c r="AM108" i="300"/>
  <c r="AL108" i="300"/>
  <c r="AJ108" i="300"/>
  <c r="AK108" i="300" s="1"/>
  <c r="AY107" i="300"/>
  <c r="AU110" i="300" s="1"/>
  <c r="AW107" i="300"/>
  <c r="AP107" i="300"/>
  <c r="AN107" i="300"/>
  <c r="AO107" i="300" s="1"/>
  <c r="AL107" i="300"/>
  <c r="AJ107" i="300"/>
  <c r="AW106" i="300"/>
  <c r="AS106" i="300"/>
  <c r="AQ109" i="300" s="1"/>
  <c r="AL106" i="300"/>
  <c r="AJ106" i="300"/>
  <c r="AK106" i="300" s="1"/>
  <c r="AW105" i="300"/>
  <c r="AS105" i="300"/>
  <c r="AQ108" i="300" s="1"/>
  <c r="AL105" i="300"/>
  <c r="AJ105" i="300"/>
  <c r="AK105" i="300" s="1"/>
  <c r="AY104" i="300"/>
  <c r="AQ110" i="300" s="1"/>
  <c r="AW104" i="300"/>
  <c r="AU104" i="300"/>
  <c r="AQ107" i="300" s="1"/>
  <c r="AS104" i="300"/>
  <c r="AL104" i="300"/>
  <c r="AJ104" i="300"/>
  <c r="AK104" i="300" s="1"/>
  <c r="AW103" i="300"/>
  <c r="AS103" i="300"/>
  <c r="AO103" i="300"/>
  <c r="AM106" i="300" s="1"/>
  <c r="BK102" i="300"/>
  <c r="BJ102" i="300"/>
  <c r="BH102" i="300"/>
  <c r="BG102" i="300"/>
  <c r="AW102" i="300"/>
  <c r="AS102" i="300"/>
  <c r="AO102" i="300"/>
  <c r="AM105" i="300" s="1"/>
  <c r="AY101" i="300"/>
  <c r="AM110" i="300" s="1"/>
  <c r="AW101" i="300"/>
  <c r="AU101" i="300"/>
  <c r="AM107" i="300" s="1"/>
  <c r="AS101" i="300"/>
  <c r="AQ101" i="300"/>
  <c r="AO101" i="300"/>
  <c r="AV100" i="300"/>
  <c r="AR100" i="300"/>
  <c r="AN100" i="300"/>
  <c r="AJ100" i="300"/>
  <c r="AV99" i="300"/>
  <c r="AR99" i="300"/>
  <c r="AN99" i="300"/>
  <c r="AJ99" i="300"/>
  <c r="AT95" i="300"/>
  <c r="AR95" i="300"/>
  <c r="AS95" i="300" s="1"/>
  <c r="AQ95" i="300"/>
  <c r="AP95" i="300"/>
  <c r="AN95" i="300"/>
  <c r="AO95" i="300" s="1"/>
  <c r="AL95" i="300"/>
  <c r="AJ95" i="300"/>
  <c r="AK95" i="300" s="1"/>
  <c r="AT94" i="300"/>
  <c r="AR94" i="300"/>
  <c r="AS94" i="300" s="1"/>
  <c r="AQ94" i="300"/>
  <c r="AP94" i="300"/>
  <c r="AN94" i="300"/>
  <c r="AO94" i="300" s="1"/>
  <c r="AL94" i="300"/>
  <c r="AJ94" i="300"/>
  <c r="AK94" i="300" s="1"/>
  <c r="AT93" i="300"/>
  <c r="AR93" i="300"/>
  <c r="AS93" i="300" s="1"/>
  <c r="AP93" i="300"/>
  <c r="AN93" i="300"/>
  <c r="AO93" i="300" s="1"/>
  <c r="AL93" i="300"/>
  <c r="AJ93" i="300"/>
  <c r="AW92" i="300"/>
  <c r="AU95" i="300" s="1"/>
  <c r="AP92" i="300"/>
  <c r="AN92" i="300"/>
  <c r="AO92" i="300" s="1"/>
  <c r="AM95" i="300" s="1"/>
  <c r="AM92" i="300"/>
  <c r="AL92" i="300"/>
  <c r="AJ92" i="300"/>
  <c r="AK92" i="300" s="1"/>
  <c r="AW91" i="300"/>
  <c r="AU94" i="300" s="1"/>
  <c r="AP91" i="300"/>
  <c r="AN91" i="300"/>
  <c r="AO91" i="300" s="1"/>
  <c r="AM94" i="300" s="1"/>
  <c r="AM91" i="300"/>
  <c r="AL91" i="300"/>
  <c r="AJ91" i="300"/>
  <c r="AK91" i="300" s="1"/>
  <c r="AY90" i="300"/>
  <c r="AU93" i="300" s="1"/>
  <c r="AW90" i="300"/>
  <c r="AP90" i="300"/>
  <c r="AN90" i="300"/>
  <c r="AO90" i="300" s="1"/>
  <c r="AL90" i="300"/>
  <c r="AJ90" i="300"/>
  <c r="AW89" i="300"/>
  <c r="AS89" i="300"/>
  <c r="AQ92" i="300" s="1"/>
  <c r="AL89" i="300"/>
  <c r="AJ89" i="300"/>
  <c r="AK89" i="300" s="1"/>
  <c r="AW88" i="300"/>
  <c r="AS88" i="300"/>
  <c r="AQ91" i="300" s="1"/>
  <c r="AL88" i="300"/>
  <c r="AJ88" i="300"/>
  <c r="AK88" i="300" s="1"/>
  <c r="AY87" i="300"/>
  <c r="AQ93" i="300" s="1"/>
  <c r="AW87" i="300"/>
  <c r="AU87" i="300"/>
  <c r="AQ90" i="300" s="1"/>
  <c r="AS87" i="300"/>
  <c r="AL87" i="300"/>
  <c r="AJ87" i="300"/>
  <c r="AK87" i="300" s="1"/>
  <c r="AW86" i="300"/>
  <c r="AS86" i="300"/>
  <c r="AO86" i="300"/>
  <c r="AM89" i="300" s="1"/>
  <c r="BK85" i="300"/>
  <c r="BJ85" i="300"/>
  <c r="BH85" i="300"/>
  <c r="BG85" i="300"/>
  <c r="AW85" i="300"/>
  <c r="AS85" i="300"/>
  <c r="AO85" i="300"/>
  <c r="AM88" i="300" s="1"/>
  <c r="AY84" i="300"/>
  <c r="AM93" i="300" s="1"/>
  <c r="AW84" i="300"/>
  <c r="AU84" i="300"/>
  <c r="AM90" i="300" s="1"/>
  <c r="AS84" i="300"/>
  <c r="AQ84" i="300"/>
  <c r="AM87" i="300" s="1"/>
  <c r="AO84" i="300"/>
  <c r="AV83" i="300"/>
  <c r="AR83" i="300"/>
  <c r="AN83" i="300"/>
  <c r="AJ83" i="300"/>
  <c r="AV82" i="300"/>
  <c r="AR82" i="300"/>
  <c r="AN82" i="300"/>
  <c r="AJ82" i="300"/>
  <c r="AT80" i="300"/>
  <c r="AR80" i="300"/>
  <c r="AS80" i="300" s="1"/>
  <c r="AQ80" i="300"/>
  <c r="AP80" i="300"/>
  <c r="AN80" i="300"/>
  <c r="AO80" i="300" s="1"/>
  <c r="AL80" i="300"/>
  <c r="AJ80" i="300"/>
  <c r="AK80" i="300" s="1"/>
  <c r="AT79" i="300"/>
  <c r="AR79" i="300"/>
  <c r="AS79" i="300" s="1"/>
  <c r="AQ79" i="300"/>
  <c r="AP79" i="300"/>
  <c r="AN79" i="300"/>
  <c r="AO79" i="300" s="1"/>
  <c r="AL79" i="300"/>
  <c r="AJ79" i="300"/>
  <c r="AK79" i="300" s="1"/>
  <c r="AT78" i="300"/>
  <c r="AR78" i="300"/>
  <c r="AS78" i="300" s="1"/>
  <c r="AP78" i="300"/>
  <c r="AN78" i="300"/>
  <c r="AO78" i="300" s="1"/>
  <c r="AL78" i="300"/>
  <c r="AJ78" i="300"/>
  <c r="AW77" i="300"/>
  <c r="AU80" i="300" s="1"/>
  <c r="AP77" i="300"/>
  <c r="AN77" i="300"/>
  <c r="AO77" i="300" s="1"/>
  <c r="AM80" i="300" s="1"/>
  <c r="AM77" i="300"/>
  <c r="AL77" i="300"/>
  <c r="AJ77" i="300"/>
  <c r="AK77" i="300" s="1"/>
  <c r="AW76" i="300"/>
  <c r="AU79" i="300" s="1"/>
  <c r="AP76" i="300"/>
  <c r="AN76" i="300"/>
  <c r="AO76" i="300" s="1"/>
  <c r="AM79" i="300" s="1"/>
  <c r="AM76" i="300"/>
  <c r="AL76" i="300"/>
  <c r="AJ76" i="300"/>
  <c r="AK76" i="300" s="1"/>
  <c r="AY75" i="300"/>
  <c r="AU78" i="300" s="1"/>
  <c r="AW75" i="300"/>
  <c r="AP75" i="300"/>
  <c r="AN75" i="300"/>
  <c r="AO75" i="300" s="1"/>
  <c r="AL75" i="300"/>
  <c r="AJ75" i="300"/>
  <c r="AW74" i="300"/>
  <c r="AS74" i="300"/>
  <c r="AQ77" i="300" s="1"/>
  <c r="AL74" i="300"/>
  <c r="AJ74" i="300"/>
  <c r="AK74" i="300" s="1"/>
  <c r="AW73" i="300"/>
  <c r="AS73" i="300"/>
  <c r="AQ76" i="300" s="1"/>
  <c r="AL73" i="300"/>
  <c r="AJ73" i="300"/>
  <c r="AK73" i="300" s="1"/>
  <c r="AY72" i="300"/>
  <c r="AQ78" i="300" s="1"/>
  <c r="AW72" i="300"/>
  <c r="AU72" i="300"/>
  <c r="AQ75" i="300" s="1"/>
  <c r="AS72" i="300"/>
  <c r="AL72" i="300"/>
  <c r="AJ72" i="300"/>
  <c r="AK72" i="300" s="1"/>
  <c r="AW71" i="300"/>
  <c r="AS71" i="300"/>
  <c r="AO71" i="300"/>
  <c r="AM74" i="300" s="1"/>
  <c r="BK70" i="300"/>
  <c r="BJ70" i="300"/>
  <c r="BH70" i="300"/>
  <c r="BG70" i="300"/>
  <c r="AW70" i="300"/>
  <c r="AS70" i="300"/>
  <c r="AO70" i="300"/>
  <c r="AM73" i="300" s="1"/>
  <c r="AY69" i="300"/>
  <c r="AM78" i="300" s="1"/>
  <c r="AW69" i="300"/>
  <c r="AU69" i="300"/>
  <c r="AM75" i="300" s="1"/>
  <c r="AS69" i="300"/>
  <c r="AQ69" i="300"/>
  <c r="AM72" i="300" s="1"/>
  <c r="AO69" i="300"/>
  <c r="AR68" i="300"/>
  <c r="AN68" i="300"/>
  <c r="AJ68" i="300"/>
  <c r="AV67" i="300"/>
  <c r="AR67" i="300"/>
  <c r="AN67" i="300"/>
  <c r="AJ67" i="300"/>
  <c r="AT61" i="300"/>
  <c r="AR61" i="300"/>
  <c r="AS61" i="300" s="1"/>
  <c r="AQ61" i="300"/>
  <c r="AP61" i="300"/>
  <c r="AN61" i="300"/>
  <c r="AO61" i="300" s="1"/>
  <c r="AL61" i="300"/>
  <c r="AJ61" i="300"/>
  <c r="AK61" i="300" s="1"/>
  <c r="AT60" i="300"/>
  <c r="AR60" i="300"/>
  <c r="AS60" i="300" s="1"/>
  <c r="AQ60" i="300"/>
  <c r="AP60" i="300"/>
  <c r="AN60" i="300"/>
  <c r="AO60" i="300" s="1"/>
  <c r="AL60" i="300"/>
  <c r="AJ60" i="300"/>
  <c r="AK60" i="300" s="1"/>
  <c r="AT59" i="300"/>
  <c r="AR59" i="300"/>
  <c r="AS59" i="300" s="1"/>
  <c r="AP59" i="300"/>
  <c r="AN59" i="300"/>
  <c r="AO59" i="300" s="1"/>
  <c r="AL59" i="300"/>
  <c r="AJ59" i="300"/>
  <c r="AW58" i="300"/>
  <c r="AU61" i="300" s="1"/>
  <c r="AP58" i="300"/>
  <c r="AN58" i="300"/>
  <c r="AO58" i="300" s="1"/>
  <c r="AM61" i="300" s="1"/>
  <c r="AM58" i="300"/>
  <c r="AL58" i="300"/>
  <c r="AJ58" i="300"/>
  <c r="AK58" i="300" s="1"/>
  <c r="AW57" i="300"/>
  <c r="AU60" i="300" s="1"/>
  <c r="AP57" i="300"/>
  <c r="AN57" i="300"/>
  <c r="AO57" i="300" s="1"/>
  <c r="AM60" i="300" s="1"/>
  <c r="AM57" i="300"/>
  <c r="AL57" i="300"/>
  <c r="AJ57" i="300"/>
  <c r="AK57" i="300" s="1"/>
  <c r="AY56" i="300"/>
  <c r="AU59" i="300" s="1"/>
  <c r="AW56" i="300"/>
  <c r="AP56" i="300"/>
  <c r="AN56" i="300"/>
  <c r="AO56" i="300" s="1"/>
  <c r="AL56" i="300"/>
  <c r="AJ56" i="300"/>
  <c r="AW55" i="300"/>
  <c r="AS55" i="300"/>
  <c r="AQ58" i="300" s="1"/>
  <c r="AL55" i="300"/>
  <c r="AJ55" i="300"/>
  <c r="AK55" i="300" s="1"/>
  <c r="AW54" i="300"/>
  <c r="AS54" i="300"/>
  <c r="AQ57" i="300" s="1"/>
  <c r="AL54" i="300"/>
  <c r="AJ54" i="300"/>
  <c r="AK54" i="300" s="1"/>
  <c r="AY53" i="300"/>
  <c r="AQ59" i="300" s="1"/>
  <c r="AW53" i="300"/>
  <c r="AU53" i="300"/>
  <c r="AQ56" i="300" s="1"/>
  <c r="AS53" i="300"/>
  <c r="AL53" i="300"/>
  <c r="AJ53" i="300"/>
  <c r="AK53" i="300" s="1"/>
  <c r="AW52" i="300"/>
  <c r="AS52" i="300"/>
  <c r="AO52" i="300"/>
  <c r="AM55" i="300" s="1"/>
  <c r="BK51" i="300"/>
  <c r="BJ51" i="300"/>
  <c r="BH51" i="300"/>
  <c r="BG51" i="300"/>
  <c r="AW51" i="300"/>
  <c r="AS51" i="300"/>
  <c r="AO51" i="300"/>
  <c r="AM54" i="300" s="1"/>
  <c r="AY50" i="300"/>
  <c r="AM59" i="300" s="1"/>
  <c r="AW50" i="300"/>
  <c r="AU50" i="300"/>
  <c r="AM56" i="300" s="1"/>
  <c r="AS50" i="300"/>
  <c r="AQ50" i="300"/>
  <c r="AM53" i="300" s="1"/>
  <c r="AO50" i="300"/>
  <c r="AV49" i="300"/>
  <c r="AR49" i="300"/>
  <c r="AN49" i="300"/>
  <c r="AJ49" i="300"/>
  <c r="AV48" i="300"/>
  <c r="AR48" i="300"/>
  <c r="AN48" i="300"/>
  <c r="AJ48" i="300"/>
  <c r="AT46" i="300"/>
  <c r="AR46" i="300"/>
  <c r="AS46" i="300" s="1"/>
  <c r="AQ46" i="300"/>
  <c r="AP46" i="300"/>
  <c r="AN46" i="300"/>
  <c r="AO46" i="300" s="1"/>
  <c r="AL46" i="300"/>
  <c r="AJ46" i="300"/>
  <c r="AK46" i="300" s="1"/>
  <c r="AT45" i="300"/>
  <c r="AR45" i="300"/>
  <c r="AS45" i="300" s="1"/>
  <c r="AQ45" i="300"/>
  <c r="AP45" i="300"/>
  <c r="AN45" i="300"/>
  <c r="AO45" i="300" s="1"/>
  <c r="AL45" i="300"/>
  <c r="AJ45" i="300"/>
  <c r="AK45" i="300" s="1"/>
  <c r="AT44" i="300"/>
  <c r="AR44" i="300"/>
  <c r="AS44" i="300" s="1"/>
  <c r="AP44" i="300"/>
  <c r="AN44" i="300"/>
  <c r="AO44" i="300" s="1"/>
  <c r="AL44" i="300"/>
  <c r="AJ44" i="300"/>
  <c r="AW43" i="300"/>
  <c r="AU46" i="300" s="1"/>
  <c r="AP43" i="300"/>
  <c r="AN43" i="300"/>
  <c r="AO43" i="300" s="1"/>
  <c r="AM46" i="300" s="1"/>
  <c r="AM43" i="300"/>
  <c r="AL43" i="300"/>
  <c r="AJ43" i="300"/>
  <c r="AK43" i="300" s="1"/>
  <c r="AW42" i="300"/>
  <c r="AU45" i="300" s="1"/>
  <c r="AP42" i="300"/>
  <c r="AN42" i="300"/>
  <c r="AO42" i="300" s="1"/>
  <c r="AM45" i="300" s="1"/>
  <c r="AM42" i="300"/>
  <c r="AL42" i="300"/>
  <c r="AJ42" i="300"/>
  <c r="AK42" i="300" s="1"/>
  <c r="AY41" i="300"/>
  <c r="AU44" i="300" s="1"/>
  <c r="AW41" i="300"/>
  <c r="AP41" i="300"/>
  <c r="AN41" i="300"/>
  <c r="AO41" i="300" s="1"/>
  <c r="AL41" i="300"/>
  <c r="AJ41" i="300"/>
  <c r="AW40" i="300"/>
  <c r="AS40" i="300"/>
  <c r="AQ43" i="300" s="1"/>
  <c r="AL40" i="300"/>
  <c r="AJ40" i="300"/>
  <c r="AK40" i="300" s="1"/>
  <c r="AW39" i="300"/>
  <c r="AS39" i="300"/>
  <c r="AQ42" i="300" s="1"/>
  <c r="AL39" i="300"/>
  <c r="AJ39" i="300"/>
  <c r="AK39" i="300" s="1"/>
  <c r="AY38" i="300"/>
  <c r="AQ44" i="300" s="1"/>
  <c r="AW38" i="300"/>
  <c r="AU38" i="300"/>
  <c r="AQ41" i="300" s="1"/>
  <c r="AS38" i="300"/>
  <c r="AL38" i="300"/>
  <c r="AJ38" i="300"/>
  <c r="AK38" i="300" s="1"/>
  <c r="AW37" i="300"/>
  <c r="AS37" i="300"/>
  <c r="AO37" i="300"/>
  <c r="AM40" i="300" s="1"/>
  <c r="BK36" i="300"/>
  <c r="BJ36" i="300"/>
  <c r="BH36" i="300"/>
  <c r="BG36" i="300"/>
  <c r="AW36" i="300"/>
  <c r="AS36" i="300"/>
  <c r="AO36" i="300"/>
  <c r="AM39" i="300" s="1"/>
  <c r="AY35" i="300"/>
  <c r="AM44" i="300" s="1"/>
  <c r="AW35" i="300"/>
  <c r="AU35" i="300"/>
  <c r="AM41" i="300" s="1"/>
  <c r="AS35" i="300"/>
  <c r="AQ35" i="300"/>
  <c r="AM38" i="300" s="1"/>
  <c r="AO35" i="300"/>
  <c r="AV34" i="300"/>
  <c r="AR34" i="300"/>
  <c r="AN34" i="300"/>
  <c r="AJ34" i="300"/>
  <c r="AV33" i="300"/>
  <c r="AR33" i="300"/>
  <c r="AN33" i="300"/>
  <c r="AJ33" i="300"/>
  <c r="AV19" i="300"/>
  <c r="AR19" i="300"/>
  <c r="AN19" i="300"/>
  <c r="AJ19" i="300"/>
  <c r="AV18" i="300"/>
  <c r="AR18" i="300"/>
  <c r="AN18" i="300"/>
  <c r="AJ18" i="300"/>
  <c r="AT31" i="300"/>
  <c r="AR31" i="300"/>
  <c r="AS31" i="300" s="1"/>
  <c r="AQ31" i="300"/>
  <c r="AP31" i="300"/>
  <c r="AN31" i="300"/>
  <c r="AO31" i="300" s="1"/>
  <c r="AL31" i="300"/>
  <c r="AJ31" i="300"/>
  <c r="AK31" i="300" s="1"/>
  <c r="AT30" i="300"/>
  <c r="AR30" i="300"/>
  <c r="AS30" i="300" s="1"/>
  <c r="AQ30" i="300"/>
  <c r="AP30" i="300"/>
  <c r="AN30" i="300"/>
  <c r="AO30" i="300" s="1"/>
  <c r="AL30" i="300"/>
  <c r="AJ30" i="300"/>
  <c r="AK30" i="300" s="1"/>
  <c r="AT29" i="300"/>
  <c r="AR29" i="300"/>
  <c r="AS29" i="300" s="1"/>
  <c r="AP29" i="300"/>
  <c r="AN29" i="300"/>
  <c r="AO29" i="300" s="1"/>
  <c r="AL29" i="300"/>
  <c r="AJ29" i="300"/>
  <c r="AW28" i="300"/>
  <c r="AU31" i="300" s="1"/>
  <c r="AP28" i="300"/>
  <c r="AN28" i="300"/>
  <c r="AO28" i="300" s="1"/>
  <c r="AM31" i="300" s="1"/>
  <c r="AM28" i="300"/>
  <c r="AL28" i="300"/>
  <c r="AJ28" i="300"/>
  <c r="AK28" i="300" s="1"/>
  <c r="AW27" i="300"/>
  <c r="AU30" i="300" s="1"/>
  <c r="AP27" i="300"/>
  <c r="AN27" i="300"/>
  <c r="AO27" i="300" s="1"/>
  <c r="AM30" i="300" s="1"/>
  <c r="AM27" i="300"/>
  <c r="AL27" i="300"/>
  <c r="AJ27" i="300"/>
  <c r="AK27" i="300" s="1"/>
  <c r="AY26" i="300"/>
  <c r="AU29" i="300" s="1"/>
  <c r="AW26" i="300"/>
  <c r="AP26" i="300"/>
  <c r="AN26" i="300"/>
  <c r="AO26" i="300" s="1"/>
  <c r="AL26" i="300"/>
  <c r="AJ26" i="300"/>
  <c r="AW25" i="300"/>
  <c r="AS25" i="300"/>
  <c r="AQ28" i="300" s="1"/>
  <c r="AL25" i="300"/>
  <c r="AJ25" i="300"/>
  <c r="AK25" i="300" s="1"/>
  <c r="AW24" i="300"/>
  <c r="AS24" i="300"/>
  <c r="AQ27" i="300" s="1"/>
  <c r="AL24" i="300"/>
  <c r="AJ24" i="300"/>
  <c r="AK24" i="300" s="1"/>
  <c r="AY23" i="300"/>
  <c r="AQ29" i="300" s="1"/>
  <c r="AW23" i="300"/>
  <c r="AU23" i="300"/>
  <c r="AQ26" i="300" s="1"/>
  <c r="AS23" i="300"/>
  <c r="AL23" i="300"/>
  <c r="AJ23" i="300"/>
  <c r="AW22" i="300"/>
  <c r="AS22" i="300"/>
  <c r="AO22" i="300"/>
  <c r="AM25" i="300" s="1"/>
  <c r="BK21" i="300"/>
  <c r="BJ21" i="300"/>
  <c r="BH21" i="300"/>
  <c r="BG21" i="300"/>
  <c r="AW21" i="300"/>
  <c r="AS21" i="300"/>
  <c r="AO21" i="300"/>
  <c r="AM24" i="300" s="1"/>
  <c r="AY20" i="300"/>
  <c r="AM29" i="300" s="1"/>
  <c r="AW20" i="300"/>
  <c r="AU20" i="300"/>
  <c r="AM26" i="300" s="1"/>
  <c r="AS20" i="300"/>
  <c r="AQ20" i="300"/>
  <c r="AM23" i="300" s="1"/>
  <c r="AO20" i="300"/>
  <c r="AV212" i="300"/>
  <c r="AR212" i="300"/>
  <c r="AN212" i="300"/>
  <c r="AJ212" i="300"/>
  <c r="AF212" i="300"/>
  <c r="AV211" i="300"/>
  <c r="AR211" i="300"/>
  <c r="AN211" i="300"/>
  <c r="AJ211" i="300"/>
  <c r="AF211" i="300"/>
  <c r="AN180" i="300"/>
  <c r="AJ180" i="300"/>
  <c r="AF180" i="300"/>
  <c r="AN179" i="300"/>
  <c r="AJ179" i="300"/>
  <c r="AF179" i="300"/>
  <c r="AV151" i="300"/>
  <c r="AR151" i="300"/>
  <c r="AN151" i="300"/>
  <c r="AJ151" i="300"/>
  <c r="AF151" i="300"/>
  <c r="AB151" i="300"/>
  <c r="AV150" i="300"/>
  <c r="AR150" i="300"/>
  <c r="AN150" i="300"/>
  <c r="AJ150" i="300"/>
  <c r="AF150" i="300"/>
  <c r="AB150" i="300"/>
  <c r="BE202" i="300" l="1"/>
  <c r="BE162" i="300"/>
  <c r="AZ163" i="300" s="1"/>
  <c r="BL156" i="300"/>
  <c r="BF70" i="300"/>
  <c r="BB71" i="300" s="1"/>
  <c r="BK265" i="300"/>
  <c r="BE21" i="300"/>
  <c r="AZ22" i="300" s="1"/>
  <c r="BF214" i="300"/>
  <c r="BB215" i="300" s="1"/>
  <c r="BH205" i="300"/>
  <c r="BJ111" i="300"/>
  <c r="BG108" i="300"/>
  <c r="BH199" i="300"/>
  <c r="BL168" i="300"/>
  <c r="BK45" i="300"/>
  <c r="BH268" i="300"/>
  <c r="BD182" i="300"/>
  <c r="BH42" i="300"/>
  <c r="BJ30" i="300"/>
  <c r="BJ271" i="300"/>
  <c r="BE36" i="300"/>
  <c r="AZ37" i="300" s="1"/>
  <c r="BG42" i="300"/>
  <c r="BI42" i="300" s="1"/>
  <c r="BE51" i="300"/>
  <c r="AZ52" i="300" s="1"/>
  <c r="BF85" i="300"/>
  <c r="BB86" i="300" s="1"/>
  <c r="BF132" i="300"/>
  <c r="BB133" i="300" s="1"/>
  <c r="BE247" i="300"/>
  <c r="AZ248" i="300" s="1"/>
  <c r="BE262" i="300"/>
  <c r="AZ263" i="300" s="1"/>
  <c r="BG268" i="300"/>
  <c r="BI268" i="300" s="1"/>
  <c r="AX182" i="300"/>
  <c r="AT183" i="300" s="1"/>
  <c r="BE54" i="300"/>
  <c r="BF21" i="300"/>
  <c r="BB22" i="300" s="1"/>
  <c r="BF36" i="300"/>
  <c r="BB37" i="300" s="1"/>
  <c r="BF51" i="300"/>
  <c r="BB52" i="300" s="1"/>
  <c r="BK54" i="300"/>
  <c r="BF102" i="300"/>
  <c r="BB103" i="300" s="1"/>
  <c r="BH108" i="300"/>
  <c r="AK110" i="300"/>
  <c r="BK120" i="300"/>
  <c r="BF247" i="300"/>
  <c r="BB248" i="300" s="1"/>
  <c r="BF262" i="300"/>
  <c r="BB263" i="300" s="1"/>
  <c r="AK270" i="300"/>
  <c r="BK217" i="300"/>
  <c r="BK24" i="300"/>
  <c r="BE70" i="300"/>
  <c r="AZ71" i="300" s="1"/>
  <c r="BK111" i="300"/>
  <c r="BL111" i="300" s="1"/>
  <c r="BK250" i="300"/>
  <c r="BK223" i="300"/>
  <c r="BF168" i="300"/>
  <c r="BB169" i="300" s="1"/>
  <c r="BH202" i="300"/>
  <c r="BE199" i="300"/>
  <c r="BB205" i="300"/>
  <c r="AX206" i="300" s="1"/>
  <c r="BE205" i="300"/>
  <c r="BB202" i="300"/>
  <c r="AX203" i="300" s="1"/>
  <c r="BH57" i="300"/>
  <c r="BI51" i="300"/>
  <c r="BG57" i="300"/>
  <c r="BJ94" i="300"/>
  <c r="BI21" i="300"/>
  <c r="BK27" i="300"/>
  <c r="BG27" i="300"/>
  <c r="BH138" i="300"/>
  <c r="BL132" i="300"/>
  <c r="BG138" i="300"/>
  <c r="BJ126" i="300"/>
  <c r="BI159" i="300"/>
  <c r="BH253" i="300"/>
  <c r="BG253" i="300"/>
  <c r="BH91" i="300"/>
  <c r="BG91" i="300"/>
  <c r="BH76" i="300"/>
  <c r="BG76" i="300"/>
  <c r="BI70" i="300"/>
  <c r="BJ45" i="300"/>
  <c r="BG123" i="300"/>
  <c r="BH123" i="300"/>
  <c r="BE220" i="300"/>
  <c r="AZ221" i="300" s="1"/>
  <c r="BH220" i="300"/>
  <c r="BG220" i="300"/>
  <c r="BB188" i="300"/>
  <c r="BC188" i="300"/>
  <c r="BK271" i="300"/>
  <c r="BJ141" i="300"/>
  <c r="BK141" i="300"/>
  <c r="BJ60" i="300"/>
  <c r="BK60" i="300"/>
  <c r="BK39" i="300"/>
  <c r="BL36" i="300"/>
  <c r="BG39" i="300"/>
  <c r="BH39" i="300"/>
  <c r="BI36" i="300"/>
  <c r="BK30" i="300"/>
  <c r="BA182" i="300"/>
  <c r="AZ185" i="300"/>
  <c r="AY185" i="300"/>
  <c r="BL262" i="300"/>
  <c r="BG265" i="300"/>
  <c r="BH265" i="300"/>
  <c r="BI262" i="300"/>
  <c r="BK105" i="300"/>
  <c r="BL102" i="300"/>
  <c r="BG105" i="300"/>
  <c r="BH105" i="300"/>
  <c r="BI102" i="300"/>
  <c r="BL165" i="300"/>
  <c r="BL159" i="300"/>
  <c r="BI156" i="300"/>
  <c r="BG135" i="300"/>
  <c r="BI132" i="300"/>
  <c r="AK134" i="300"/>
  <c r="BE135" i="300" s="1"/>
  <c r="AZ136" i="300" s="1"/>
  <c r="BH135" i="300"/>
  <c r="BK135" i="300"/>
  <c r="BL51" i="300"/>
  <c r="BG54" i="300"/>
  <c r="BH54" i="300"/>
  <c r="BJ226" i="300"/>
  <c r="BK226" i="300"/>
  <c r="BK126" i="300"/>
  <c r="BJ79" i="300"/>
  <c r="BK79" i="300"/>
  <c r="BJ256" i="300"/>
  <c r="BK256" i="300"/>
  <c r="BK94" i="300"/>
  <c r="BI247" i="300"/>
  <c r="BL247" i="300"/>
  <c r="BH250" i="300"/>
  <c r="BG250" i="300"/>
  <c r="BE73" i="300"/>
  <c r="AZ74" i="300" s="1"/>
  <c r="BK73" i="300"/>
  <c r="BL70" i="300"/>
  <c r="BG73" i="300"/>
  <c r="BH73" i="300"/>
  <c r="BL162" i="300"/>
  <c r="BI165" i="300"/>
  <c r="BE156" i="300"/>
  <c r="AZ157" i="300" s="1"/>
  <c r="BF165" i="300"/>
  <c r="BB166" i="300" s="1"/>
  <c r="BI162" i="300"/>
  <c r="BK88" i="300"/>
  <c r="BL85" i="300"/>
  <c r="BG88" i="300"/>
  <c r="BH88" i="300"/>
  <c r="BI85" i="300"/>
  <c r="BF117" i="300"/>
  <c r="BB118" i="300" s="1"/>
  <c r="BE117" i="300"/>
  <c r="AZ118" i="300" s="1"/>
  <c r="BI117" i="300"/>
  <c r="BL117" i="300"/>
  <c r="BG120" i="300"/>
  <c r="BH120" i="300"/>
  <c r="BL214" i="300"/>
  <c r="BI214" i="300"/>
  <c r="BG217" i="300"/>
  <c r="BL21" i="300"/>
  <c r="BH24" i="300"/>
  <c r="AW182" i="300"/>
  <c r="AR183" i="300" s="1"/>
  <c r="BB185" i="300"/>
  <c r="AY188" i="300"/>
  <c r="AG184" i="300"/>
  <c r="AW185" i="300" s="1"/>
  <c r="AR186" i="300" s="1"/>
  <c r="BC185" i="300"/>
  <c r="AZ188" i="300"/>
  <c r="AG187" i="300"/>
  <c r="AW188" i="300" s="1"/>
  <c r="AR189" i="300" s="1"/>
  <c r="BG226" i="300"/>
  <c r="AG216" i="300"/>
  <c r="BE217" i="300" s="1"/>
  <c r="AZ218" i="300" s="1"/>
  <c r="BF220" i="300"/>
  <c r="BB221" i="300" s="1"/>
  <c r="BJ220" i="300"/>
  <c r="AG222" i="300"/>
  <c r="BF223" i="300" s="1"/>
  <c r="BB224" i="300" s="1"/>
  <c r="BG223" i="300"/>
  <c r="BH226" i="300"/>
  <c r="BE214" i="300"/>
  <c r="AZ215" i="300" s="1"/>
  <c r="BJ217" i="300"/>
  <c r="BK220" i="300"/>
  <c r="BH223" i="300"/>
  <c r="BH217" i="300"/>
  <c r="BJ223" i="300"/>
  <c r="BL223" i="300" s="1"/>
  <c r="AG225" i="300"/>
  <c r="BE226" i="300" s="1"/>
  <c r="AZ227" i="300" s="1"/>
  <c r="BE265" i="300"/>
  <c r="AZ266" i="300" s="1"/>
  <c r="BJ268" i="300"/>
  <c r="BG271" i="300"/>
  <c r="BF265" i="300"/>
  <c r="BB266" i="300" s="1"/>
  <c r="BJ265" i="300"/>
  <c r="BL265" i="300" s="1"/>
  <c r="AK267" i="300"/>
  <c r="BE268" i="300" s="1"/>
  <c r="AZ269" i="300" s="1"/>
  <c r="BK268" i="300"/>
  <c r="BH271" i="300"/>
  <c r="BE271" i="300"/>
  <c r="AZ272" i="300" s="1"/>
  <c r="BF271" i="300"/>
  <c r="BB272" i="300" s="1"/>
  <c r="BE250" i="300"/>
  <c r="AZ251" i="300" s="1"/>
  <c r="BJ253" i="300"/>
  <c r="BG256" i="300"/>
  <c r="BF250" i="300"/>
  <c r="BB251" i="300" s="1"/>
  <c r="BJ250" i="300"/>
  <c r="BL250" i="300" s="1"/>
  <c r="AK252" i="300"/>
  <c r="BE253" i="300" s="1"/>
  <c r="AZ254" i="300" s="1"/>
  <c r="BK253" i="300"/>
  <c r="BH256" i="300"/>
  <c r="BE256" i="300"/>
  <c r="AZ257" i="300" s="1"/>
  <c r="BF256" i="300"/>
  <c r="BB257" i="300" s="1"/>
  <c r="BJ138" i="300"/>
  <c r="BG141" i="300"/>
  <c r="BE132" i="300"/>
  <c r="AZ133" i="300" s="1"/>
  <c r="BF135" i="300"/>
  <c r="BB136" i="300" s="1"/>
  <c r="BJ135" i="300"/>
  <c r="AK137" i="300"/>
  <c r="BE138" i="300" s="1"/>
  <c r="AZ139" i="300" s="1"/>
  <c r="BK138" i="300"/>
  <c r="BH141" i="300"/>
  <c r="BE141" i="300"/>
  <c r="AZ142" i="300" s="1"/>
  <c r="BF141" i="300"/>
  <c r="BB142" i="300" s="1"/>
  <c r="BE120" i="300"/>
  <c r="AZ121" i="300" s="1"/>
  <c r="BJ123" i="300"/>
  <c r="BG126" i="300"/>
  <c r="BF120" i="300"/>
  <c r="BB121" i="300" s="1"/>
  <c r="BJ120" i="300"/>
  <c r="BL120" i="300" s="1"/>
  <c r="AK122" i="300"/>
  <c r="BE123" i="300" s="1"/>
  <c r="AZ124" i="300" s="1"/>
  <c r="BK123" i="300"/>
  <c r="BH126" i="300"/>
  <c r="AK125" i="300"/>
  <c r="BF126" i="300" s="1"/>
  <c r="BB127" i="300" s="1"/>
  <c r="BF111" i="300"/>
  <c r="BB112" i="300" s="1"/>
  <c r="BJ108" i="300"/>
  <c r="BG111" i="300"/>
  <c r="BE102" i="300"/>
  <c r="AZ103" i="300" s="1"/>
  <c r="AM104" i="300"/>
  <c r="BE105" i="300" s="1"/>
  <c r="AZ106" i="300" s="1"/>
  <c r="BJ105" i="300"/>
  <c r="AK107" i="300"/>
  <c r="BE108" i="300" s="1"/>
  <c r="AZ109" i="300" s="1"/>
  <c r="BK108" i="300"/>
  <c r="BH111" i="300"/>
  <c r="BE111" i="300"/>
  <c r="AZ112" i="300" s="1"/>
  <c r="BE88" i="300"/>
  <c r="AZ89" i="300" s="1"/>
  <c r="BJ91" i="300"/>
  <c r="BG94" i="300"/>
  <c r="BE85" i="300"/>
  <c r="AZ86" i="300" s="1"/>
  <c r="BF88" i="300"/>
  <c r="BB89" i="300" s="1"/>
  <c r="BJ88" i="300"/>
  <c r="AK90" i="300"/>
  <c r="BE91" i="300" s="1"/>
  <c r="AZ92" i="300" s="1"/>
  <c r="BK91" i="300"/>
  <c r="BH94" i="300"/>
  <c r="AK93" i="300"/>
  <c r="BF94" i="300" s="1"/>
  <c r="BB95" i="300" s="1"/>
  <c r="BJ76" i="300"/>
  <c r="BG79" i="300"/>
  <c r="BF73" i="300"/>
  <c r="BB74" i="300" s="1"/>
  <c r="BJ73" i="300"/>
  <c r="AK75" i="300"/>
  <c r="BE76" i="300" s="1"/>
  <c r="AZ77" i="300" s="1"/>
  <c r="BK76" i="300"/>
  <c r="BH79" i="300"/>
  <c r="AK78" i="300"/>
  <c r="BF79" i="300" s="1"/>
  <c r="BB80" i="300" s="1"/>
  <c r="BJ57" i="300"/>
  <c r="BG60" i="300"/>
  <c r="BF54" i="300"/>
  <c r="BB55" i="300" s="1"/>
  <c r="BJ54" i="300"/>
  <c r="AK56" i="300"/>
  <c r="BE57" i="300" s="1"/>
  <c r="AZ58" i="300" s="1"/>
  <c r="BK57" i="300"/>
  <c r="BH60" i="300"/>
  <c r="AK59" i="300"/>
  <c r="BE60" i="300" s="1"/>
  <c r="AZ61" i="300" s="1"/>
  <c r="BE39" i="300"/>
  <c r="AZ40" i="300" s="1"/>
  <c r="BJ42" i="300"/>
  <c r="BG45" i="300"/>
  <c r="BF39" i="300"/>
  <c r="BB40" i="300" s="1"/>
  <c r="BJ39" i="300"/>
  <c r="AK41" i="300"/>
  <c r="BE42" i="300" s="1"/>
  <c r="AZ43" i="300" s="1"/>
  <c r="BK42" i="300"/>
  <c r="BH45" i="300"/>
  <c r="AK44" i="300"/>
  <c r="BF45" i="300" s="1"/>
  <c r="BB46" i="300" s="1"/>
  <c r="BJ27" i="300"/>
  <c r="BL27" i="300" s="1"/>
  <c r="BG30" i="300"/>
  <c r="BG24" i="300"/>
  <c r="BH27" i="300"/>
  <c r="BJ24" i="300"/>
  <c r="AK26" i="300"/>
  <c r="BE27" i="300" s="1"/>
  <c r="AZ28" i="300" s="1"/>
  <c r="BH30" i="300"/>
  <c r="AK23" i="300"/>
  <c r="BF24" i="300" s="1"/>
  <c r="BB25" i="300" s="1"/>
  <c r="AK29" i="300"/>
  <c r="BE30" i="300" s="1"/>
  <c r="AZ31" i="300" s="1"/>
  <c r="BF30" i="300"/>
  <c r="BB31" i="300" s="1"/>
  <c r="BE94" i="300" l="1"/>
  <c r="AZ95" i="300" s="1"/>
  <c r="BF268" i="300"/>
  <c r="BB269" i="300" s="1"/>
  <c r="BE126" i="300"/>
  <c r="AZ127" i="300" s="1"/>
  <c r="BF253" i="300"/>
  <c r="BB254" i="300" s="1"/>
  <c r="BL39" i="300"/>
  <c r="BI108" i="300"/>
  <c r="BI138" i="300"/>
  <c r="BL217" i="300"/>
  <c r="BL45" i="300"/>
  <c r="BI76" i="300"/>
  <c r="BL126" i="300"/>
  <c r="BL54" i="300"/>
  <c r="BL24" i="300"/>
  <c r="BL30" i="300"/>
  <c r="BL271" i="300"/>
  <c r="BF42" i="300"/>
  <c r="BB43" i="300" s="1"/>
  <c r="BE79" i="300"/>
  <c r="AZ80" i="300" s="1"/>
  <c r="BE45" i="300"/>
  <c r="AZ46" i="300" s="1"/>
  <c r="BF76" i="300"/>
  <c r="BB77" i="300" s="1"/>
  <c r="BL105" i="300"/>
  <c r="BF138" i="300"/>
  <c r="BB139" i="300" s="1"/>
  <c r="BF226" i="300"/>
  <c r="BB227" i="300" s="1"/>
  <c r="BF217" i="300"/>
  <c r="BB218" i="300" s="1"/>
  <c r="BI105" i="300"/>
  <c r="BI253" i="300"/>
  <c r="BI27" i="300"/>
  <c r="BE24" i="300"/>
  <c r="AZ25" i="300" s="1"/>
  <c r="BF105" i="300"/>
  <c r="BB106" i="300" s="1"/>
  <c r="BI91" i="300"/>
  <c r="BI57" i="300"/>
  <c r="BI217" i="300"/>
  <c r="BL94" i="300"/>
  <c r="BL73" i="300"/>
  <c r="BL256" i="300"/>
  <c r="BF91" i="300"/>
  <c r="BB92" i="300" s="1"/>
  <c r="BI123" i="300"/>
  <c r="BF123" i="300"/>
  <c r="BB124" i="300" s="1"/>
  <c r="BI220" i="300"/>
  <c r="BA185" i="300"/>
  <c r="BD188" i="300"/>
  <c r="BI271" i="300"/>
  <c r="BL141" i="300"/>
  <c r="BL57" i="300"/>
  <c r="BL60" i="300"/>
  <c r="BI39" i="300"/>
  <c r="BL108" i="300"/>
  <c r="BI265" i="300"/>
  <c r="BI135" i="300"/>
  <c r="BL135" i="300"/>
  <c r="BI54" i="300"/>
  <c r="BL226" i="300"/>
  <c r="BL76" i="300"/>
  <c r="BL79" i="300"/>
  <c r="BI250" i="300"/>
  <c r="BI73" i="300"/>
  <c r="BL88" i="300"/>
  <c r="BI88" i="300"/>
  <c r="BI120" i="300"/>
  <c r="BI24" i="300"/>
  <c r="AX188" i="300"/>
  <c r="AT189" i="300" s="1"/>
  <c r="AX185" i="300"/>
  <c r="AT186" i="300" s="1"/>
  <c r="BA188" i="300"/>
  <c r="BD185" i="300"/>
  <c r="BL220" i="300"/>
  <c r="BI226" i="300"/>
  <c r="BI223" i="300"/>
  <c r="BE223" i="300"/>
  <c r="AZ224" i="300" s="1"/>
  <c r="BL268" i="300"/>
  <c r="BI256" i="300"/>
  <c r="BL253" i="300"/>
  <c r="BI141" i="300"/>
  <c r="BL138" i="300"/>
  <c r="BL123" i="300"/>
  <c r="BI126" i="300"/>
  <c r="BF108" i="300"/>
  <c r="BB109" i="300" s="1"/>
  <c r="BI111" i="300"/>
  <c r="BI94" i="300"/>
  <c r="BL91" i="300"/>
  <c r="BI79" i="300"/>
  <c r="AV68" i="300" s="1"/>
  <c r="BF60" i="300"/>
  <c r="BB61" i="300" s="1"/>
  <c r="BI60" i="300"/>
  <c r="BF57" i="300"/>
  <c r="BB58" i="300" s="1"/>
  <c r="BL42" i="300"/>
  <c r="BI45" i="300"/>
  <c r="BF27" i="300"/>
  <c r="BB28" i="300" s="1"/>
  <c r="BI30" i="300"/>
</calcChain>
</file>

<file path=xl/sharedStrings.xml><?xml version="1.0" encoding="utf-8"?>
<sst xmlns="http://schemas.openxmlformats.org/spreadsheetml/2006/main" count="812" uniqueCount="351">
  <si>
    <t>B2</t>
    <phoneticPr fontId="2"/>
  </si>
  <si>
    <t>順位</t>
  </si>
  <si>
    <t>(勝敗)</t>
  </si>
  <si>
    <t>勝敗</t>
    <rPh sb="0" eb="2">
      <t>ショウハイ</t>
    </rPh>
    <phoneticPr fontId="2"/>
  </si>
  <si>
    <t>得失ｾｯﾄ</t>
    <rPh sb="0" eb="2">
      <t>トクシツ</t>
    </rPh>
    <phoneticPr fontId="2"/>
  </si>
  <si>
    <t>得失点</t>
    <rPh sb="0" eb="2">
      <t>トクシツ</t>
    </rPh>
    <rPh sb="2" eb="3">
      <t>テン</t>
    </rPh>
    <phoneticPr fontId="2"/>
  </si>
  <si>
    <t>勝</t>
    <rPh sb="0" eb="1">
      <t>カチ</t>
    </rPh>
    <phoneticPr fontId="2"/>
  </si>
  <si>
    <t>敗</t>
    <rPh sb="0" eb="1">
      <t>ハイ</t>
    </rPh>
    <phoneticPr fontId="2"/>
  </si>
  <si>
    <t>失</t>
    <rPh sb="0" eb="1">
      <t>シツ</t>
    </rPh>
    <phoneticPr fontId="2"/>
  </si>
  <si>
    <t>差</t>
    <rPh sb="0" eb="1">
      <t>サ</t>
    </rPh>
    <phoneticPr fontId="2"/>
  </si>
  <si>
    <t>勝</t>
    <rPh sb="0" eb="1">
      <t>カ</t>
    </rPh>
    <phoneticPr fontId="2"/>
  </si>
  <si>
    <t>A1</t>
    <phoneticPr fontId="2"/>
  </si>
  <si>
    <t>男子２部優勝</t>
    <rPh sb="0" eb="2">
      <t>ダンシ</t>
    </rPh>
    <rPh sb="3" eb="4">
      <t>ブ</t>
    </rPh>
    <rPh sb="4" eb="6">
      <t>ユウショウ</t>
    </rPh>
    <phoneticPr fontId="3"/>
  </si>
  <si>
    <t>男子２部準優勝</t>
    <rPh sb="0" eb="2">
      <t>ダンシ</t>
    </rPh>
    <rPh sb="3" eb="4">
      <t>ブ</t>
    </rPh>
    <rPh sb="4" eb="7">
      <t>ジュンユウショウ</t>
    </rPh>
    <phoneticPr fontId="3"/>
  </si>
  <si>
    <t>川之江ｸﾗﾌﾞ</t>
    <rPh sb="0" eb="3">
      <t>カワノエ</t>
    </rPh>
    <phoneticPr fontId="2"/>
  </si>
  <si>
    <t>TEAM BLOWIN</t>
  </si>
  <si>
    <t>男子３部優勝</t>
    <rPh sb="0" eb="2">
      <t>ダンシ</t>
    </rPh>
    <rPh sb="3" eb="4">
      <t>ブ</t>
    </rPh>
    <rPh sb="4" eb="6">
      <t>ユウショウ</t>
    </rPh>
    <phoneticPr fontId="3"/>
  </si>
  <si>
    <t>男子３部準優勝</t>
    <rPh sb="0" eb="2">
      <t>ダンシ</t>
    </rPh>
    <rPh sb="3" eb="4">
      <t>ブ</t>
    </rPh>
    <rPh sb="4" eb="7">
      <t>ジュンユウショウ</t>
    </rPh>
    <phoneticPr fontId="3"/>
  </si>
  <si>
    <t>　結　果　表</t>
    <rPh sb="1" eb="2">
      <t>ムスブ</t>
    </rPh>
    <rPh sb="3" eb="4">
      <t>ハタシ</t>
    </rPh>
    <rPh sb="5" eb="6">
      <t>ヒョウ</t>
    </rPh>
    <phoneticPr fontId="3"/>
  </si>
  <si>
    <t xml:space="preserve">   ☆お手数ですが正確に記入してください。</t>
    <rPh sb="5" eb="7">
      <t>テスウ</t>
    </rPh>
    <rPh sb="10" eb="12">
      <t>セイカク</t>
    </rPh>
    <rPh sb="13" eb="15">
      <t>キニュウ</t>
    </rPh>
    <phoneticPr fontId="3"/>
  </si>
  <si>
    <t xml:space="preserve">   　（組合せ表も、できれば添付してください。）</t>
    <rPh sb="5" eb="7">
      <t>クミアワ</t>
    </rPh>
    <rPh sb="8" eb="9">
      <t>ヒョウ</t>
    </rPh>
    <rPh sb="15" eb="17">
      <t>テンプ</t>
    </rPh>
    <phoneticPr fontId="3"/>
  </si>
  <si>
    <t>順　　位</t>
    <rPh sb="0" eb="1">
      <t>ジュン</t>
    </rPh>
    <rPh sb="3" eb="4">
      <t>クライ</t>
    </rPh>
    <phoneticPr fontId="3"/>
  </si>
  <si>
    <t>酒商ながはら</t>
    <rPh sb="0" eb="1">
      <t>サケ</t>
    </rPh>
    <rPh sb="1" eb="2">
      <t>ショウ</t>
    </rPh>
    <phoneticPr fontId="2"/>
  </si>
  <si>
    <t>長原芽美</t>
    <rPh sb="0" eb="2">
      <t>ナガハラ</t>
    </rPh>
    <rPh sb="2" eb="3">
      <t>メ</t>
    </rPh>
    <rPh sb="3" eb="4">
      <t>ミ</t>
    </rPh>
    <phoneticPr fontId="2"/>
  </si>
  <si>
    <t>男子４部優勝</t>
    <rPh sb="0" eb="2">
      <t>ダンシ</t>
    </rPh>
    <rPh sb="3" eb="4">
      <t>ブ</t>
    </rPh>
    <rPh sb="4" eb="6">
      <t>ユウショウ</t>
    </rPh>
    <phoneticPr fontId="3"/>
  </si>
  <si>
    <t>男子４部準優勝</t>
    <rPh sb="0" eb="2">
      <t>ダンシ</t>
    </rPh>
    <rPh sb="3" eb="4">
      <t>ブ</t>
    </rPh>
    <rPh sb="4" eb="7">
      <t>ジュンユウショウ</t>
    </rPh>
    <phoneticPr fontId="3"/>
  </si>
  <si>
    <t>勝</t>
  </si>
  <si>
    <t>敗</t>
  </si>
  <si>
    <t>得</t>
    <phoneticPr fontId="2"/>
  </si>
  <si>
    <t>B2</t>
    <phoneticPr fontId="2"/>
  </si>
  <si>
    <t>関川ｸﾗﾌﾞ</t>
    <rPh sb="0" eb="2">
      <t>セキガワ</t>
    </rPh>
    <phoneticPr fontId="2"/>
  </si>
  <si>
    <t>女子２部優勝</t>
    <rPh sb="0" eb="2">
      <t>ジョシ</t>
    </rPh>
    <rPh sb="3" eb="4">
      <t>ブ</t>
    </rPh>
    <rPh sb="4" eb="6">
      <t>ユウショウ</t>
    </rPh>
    <phoneticPr fontId="3"/>
  </si>
  <si>
    <t>女子２部準優勝</t>
    <rPh sb="0" eb="2">
      <t>ジョシ</t>
    </rPh>
    <rPh sb="3" eb="4">
      <t>ブ</t>
    </rPh>
    <rPh sb="4" eb="7">
      <t>ジュンユウショウ</t>
    </rPh>
    <phoneticPr fontId="3"/>
  </si>
  <si>
    <t>薦田あかね</t>
    <rPh sb="0" eb="2">
      <t>コモダ</t>
    </rPh>
    <phoneticPr fontId="2"/>
  </si>
  <si>
    <t>合田直子</t>
    <rPh sb="0" eb="2">
      <t>ゴウダ</t>
    </rPh>
    <rPh sb="2" eb="4">
      <t>ナオコ</t>
    </rPh>
    <phoneticPr fontId="2"/>
  </si>
  <si>
    <t>YONDEN</t>
  </si>
  <si>
    <t>真鍋英輝</t>
    <rPh sb="0" eb="2">
      <t>マナベ</t>
    </rPh>
    <rPh sb="2" eb="4">
      <t>ヒデキ</t>
    </rPh>
    <phoneticPr fontId="2"/>
  </si>
  <si>
    <t>（女子優勝）</t>
    <rPh sb="1" eb="3">
      <t>ジョシ</t>
    </rPh>
    <rPh sb="3" eb="5">
      <t>ユウショウ</t>
    </rPh>
    <phoneticPr fontId="2"/>
  </si>
  <si>
    <t>加藤淳二</t>
    <rPh sb="0" eb="2">
      <t>カトウ</t>
    </rPh>
    <rPh sb="2" eb="4">
      <t>ジュンジ</t>
    </rPh>
    <phoneticPr fontId="2"/>
  </si>
  <si>
    <t>鈴木克典</t>
    <rPh sb="0" eb="2">
      <t>スズキ</t>
    </rPh>
    <rPh sb="2" eb="4">
      <t>カツノリ</t>
    </rPh>
    <phoneticPr fontId="2"/>
  </si>
  <si>
    <t>阿部幹誉</t>
    <rPh sb="0" eb="2">
      <t>アベ</t>
    </rPh>
    <rPh sb="2" eb="3">
      <t>ミキ</t>
    </rPh>
    <rPh sb="3" eb="4">
      <t>ヨ</t>
    </rPh>
    <phoneticPr fontId="2"/>
  </si>
  <si>
    <t>タイム</t>
  </si>
  <si>
    <t>市民スポーツ祭</t>
    <rPh sb="0" eb="2">
      <t>シミン</t>
    </rPh>
    <rPh sb="6" eb="7">
      <t>サイ</t>
    </rPh>
    <phoneticPr fontId="3"/>
  </si>
  <si>
    <t>男子２部</t>
    <rPh sb="3" eb="4">
      <t>ブ</t>
    </rPh>
    <phoneticPr fontId="2"/>
  </si>
  <si>
    <t>２１点３ゲーム</t>
    <rPh sb="2" eb="3">
      <t>テン</t>
    </rPh>
    <phoneticPr fontId="2"/>
  </si>
  <si>
    <t>男子２部Ａ</t>
    <rPh sb="0" eb="2">
      <t>ダンシ</t>
    </rPh>
    <rPh sb="3" eb="4">
      <t>ブ</t>
    </rPh>
    <phoneticPr fontId="2"/>
  </si>
  <si>
    <t>男子２部Ｂ</t>
    <rPh sb="0" eb="2">
      <t>ダンシ</t>
    </rPh>
    <rPh sb="3" eb="4">
      <t>ブ</t>
    </rPh>
    <phoneticPr fontId="2"/>
  </si>
  <si>
    <t>（男子優勝）</t>
    <rPh sb="1" eb="3">
      <t>ダンシ</t>
    </rPh>
    <rPh sb="3" eb="5">
      <t>ユウショウ</t>
    </rPh>
    <phoneticPr fontId="2"/>
  </si>
  <si>
    <t>男子４部</t>
    <rPh sb="3" eb="4">
      <t>ブ</t>
    </rPh>
    <phoneticPr fontId="2"/>
  </si>
  <si>
    <t>大西政義</t>
    <rPh sb="0" eb="2">
      <t>オオニシ</t>
    </rPh>
    <rPh sb="2" eb="4">
      <t>マサヨシ</t>
    </rPh>
    <phoneticPr fontId="2"/>
  </si>
  <si>
    <t>女子４部優勝</t>
    <rPh sb="0" eb="2">
      <t>ジョシ</t>
    </rPh>
    <rPh sb="3" eb="4">
      <t>ブ</t>
    </rPh>
    <rPh sb="4" eb="6">
      <t>ユウショウ</t>
    </rPh>
    <phoneticPr fontId="3"/>
  </si>
  <si>
    <t>三島高校</t>
    <rPh sb="0" eb="2">
      <t>ミシマ</t>
    </rPh>
    <rPh sb="2" eb="4">
      <t>コウコウ</t>
    </rPh>
    <phoneticPr fontId="2"/>
  </si>
  <si>
    <t>男子総合優勝（２部）</t>
    <rPh sb="0" eb="2">
      <t>ダンシ</t>
    </rPh>
    <rPh sb="2" eb="4">
      <t>ソウゴウ</t>
    </rPh>
    <rPh sb="4" eb="6">
      <t>ユウショウ</t>
    </rPh>
    <rPh sb="8" eb="9">
      <t>ブ</t>
    </rPh>
    <phoneticPr fontId="3"/>
  </si>
  <si>
    <t>男子３部 優勝</t>
    <rPh sb="0" eb="2">
      <t>ダンシ</t>
    </rPh>
    <rPh sb="3" eb="4">
      <t>ブ</t>
    </rPh>
    <rPh sb="5" eb="7">
      <t>ユウショウ</t>
    </rPh>
    <phoneticPr fontId="3"/>
  </si>
  <si>
    <t>男子４部 優勝</t>
    <rPh sb="0" eb="2">
      <t>ダンシ</t>
    </rPh>
    <rPh sb="3" eb="4">
      <t>ブ</t>
    </rPh>
    <rPh sb="5" eb="7">
      <t>ユウショウ</t>
    </rPh>
    <phoneticPr fontId="3"/>
  </si>
  <si>
    <t>男子３部 準優勝</t>
    <rPh sb="0" eb="2">
      <t>ダンシ</t>
    </rPh>
    <rPh sb="3" eb="4">
      <t>ブ</t>
    </rPh>
    <rPh sb="5" eb="6">
      <t>ジュン</t>
    </rPh>
    <rPh sb="6" eb="8">
      <t>ユウショウ</t>
    </rPh>
    <phoneticPr fontId="3"/>
  </si>
  <si>
    <t>男子４部 準優勝</t>
    <rPh sb="0" eb="2">
      <t>ダンシ</t>
    </rPh>
    <rPh sb="3" eb="4">
      <t>ブ</t>
    </rPh>
    <rPh sb="5" eb="6">
      <t>ジュン</t>
    </rPh>
    <rPh sb="6" eb="8">
      <t>ユウショウ</t>
    </rPh>
    <phoneticPr fontId="3"/>
  </si>
  <si>
    <t>女子総合優勝（２部）</t>
    <rPh sb="0" eb="2">
      <t>ジョシ</t>
    </rPh>
    <rPh sb="2" eb="4">
      <t>ソウゴウ</t>
    </rPh>
    <rPh sb="4" eb="6">
      <t>ユウショウ</t>
    </rPh>
    <rPh sb="8" eb="9">
      <t>ブ</t>
    </rPh>
    <phoneticPr fontId="3"/>
  </si>
  <si>
    <t>石川竜郎</t>
    <rPh sb="0" eb="2">
      <t>イシカワ</t>
    </rPh>
    <rPh sb="2" eb="4">
      <t>タツオ</t>
    </rPh>
    <phoneticPr fontId="2"/>
  </si>
  <si>
    <t>加地龍太</t>
    <rPh sb="0" eb="2">
      <t>カジ</t>
    </rPh>
    <rPh sb="2" eb="4">
      <t>リュウタ</t>
    </rPh>
    <phoneticPr fontId="2"/>
  </si>
  <si>
    <t>今井康浩</t>
    <rPh sb="0" eb="4">
      <t>イマイ</t>
    </rPh>
    <phoneticPr fontId="2"/>
  </si>
  <si>
    <t>遠藤司</t>
    <rPh sb="0" eb="2">
      <t>エンドウ</t>
    </rPh>
    <rPh sb="2" eb="3">
      <t>ツカサ</t>
    </rPh>
    <phoneticPr fontId="2"/>
  </si>
  <si>
    <t>大王</t>
    <rPh sb="0" eb="2">
      <t>ダイオウ</t>
    </rPh>
    <phoneticPr fontId="2"/>
  </si>
  <si>
    <t>曽我部雅勝</t>
    <rPh sb="0" eb="3">
      <t>ソガベ</t>
    </rPh>
    <rPh sb="3" eb="5">
      <t>マサカツ</t>
    </rPh>
    <phoneticPr fontId="2"/>
  </si>
  <si>
    <t>男子３部</t>
    <rPh sb="3" eb="4">
      <t>ブ</t>
    </rPh>
    <phoneticPr fontId="2"/>
  </si>
  <si>
    <t>男子３部Ａ</t>
    <rPh sb="0" eb="2">
      <t>ダンシ</t>
    </rPh>
    <rPh sb="3" eb="4">
      <t>ブ</t>
    </rPh>
    <phoneticPr fontId="2"/>
  </si>
  <si>
    <t>男子３部Ｂ</t>
    <rPh sb="0" eb="2">
      <t>ダンシ</t>
    </rPh>
    <rPh sb="3" eb="4">
      <t>ブ</t>
    </rPh>
    <phoneticPr fontId="2"/>
  </si>
  <si>
    <t>白川律稀</t>
    <rPh sb="0" eb="2">
      <t>シラカワ</t>
    </rPh>
    <rPh sb="2" eb="3">
      <t>リツ</t>
    </rPh>
    <rPh sb="3" eb="4">
      <t>マレ</t>
    </rPh>
    <phoneticPr fontId="2"/>
  </si>
  <si>
    <t>長野祐也</t>
    <rPh sb="0" eb="2">
      <t>ナガノ</t>
    </rPh>
    <rPh sb="2" eb="4">
      <t>ユウヤ</t>
    </rPh>
    <phoneticPr fontId="2"/>
  </si>
  <si>
    <t>石川壱斗</t>
    <rPh sb="0" eb="2">
      <t>イシカワ</t>
    </rPh>
    <rPh sb="2" eb="3">
      <t>イチ</t>
    </rPh>
    <rPh sb="3" eb="4">
      <t>ト</t>
    </rPh>
    <phoneticPr fontId="2"/>
  </si>
  <si>
    <t>大西七星</t>
    <rPh sb="0" eb="2">
      <t>オオニシ</t>
    </rPh>
    <rPh sb="2" eb="4">
      <t>ナナセ</t>
    </rPh>
    <phoneticPr fontId="2"/>
  </si>
  <si>
    <t>ＩＢＣ</t>
  </si>
  <si>
    <t>土居中学校</t>
    <rPh sb="0" eb="2">
      <t>ドイ</t>
    </rPh>
    <rPh sb="2" eb="5">
      <t>チュウガッコウ</t>
    </rPh>
    <phoneticPr fontId="2"/>
  </si>
  <si>
    <t>女子２部</t>
    <rPh sb="0" eb="2">
      <t>ジョシ</t>
    </rPh>
    <rPh sb="3" eb="4">
      <t>ブ</t>
    </rPh>
    <phoneticPr fontId="2"/>
  </si>
  <si>
    <t>清水涼子</t>
    <rPh sb="0" eb="2">
      <t>シミズ</t>
    </rPh>
    <rPh sb="2" eb="4">
      <t>リョウコ</t>
    </rPh>
    <phoneticPr fontId="2"/>
  </si>
  <si>
    <t>１５点３ゲーム</t>
    <rPh sb="2" eb="3">
      <t>テン</t>
    </rPh>
    <phoneticPr fontId="2"/>
  </si>
  <si>
    <t>橋本姫奈</t>
    <rPh sb="0" eb="2">
      <t>ハシモト</t>
    </rPh>
    <rPh sb="2" eb="4">
      <t>ヒナ</t>
    </rPh>
    <phoneticPr fontId="2"/>
  </si>
  <si>
    <t>石川瑞夏</t>
    <rPh sb="0" eb="2">
      <t>イシカワ</t>
    </rPh>
    <rPh sb="2" eb="3">
      <t>ズイ</t>
    </rPh>
    <rPh sb="3" eb="4">
      <t>ナツ</t>
    </rPh>
    <phoneticPr fontId="2"/>
  </si>
  <si>
    <t>４部</t>
    <rPh sb="1" eb="2">
      <t>ブ</t>
    </rPh>
    <phoneticPr fontId="2"/>
  </si>
  <si>
    <t>初心者</t>
    <rPh sb="0" eb="3">
      <t>ショシンシャ</t>
    </rPh>
    <phoneticPr fontId="2"/>
  </si>
  <si>
    <t>５部</t>
    <rPh sb="1" eb="2">
      <t>ブ</t>
    </rPh>
    <phoneticPr fontId="2"/>
  </si>
  <si>
    <t>三島高</t>
    <rPh sb="0" eb="2">
      <t>ミシマ</t>
    </rPh>
    <rPh sb="2" eb="3">
      <t>コウ</t>
    </rPh>
    <phoneticPr fontId="2"/>
  </si>
  <si>
    <t>－</t>
  </si>
  <si>
    <t>備考欄</t>
    <rPh sb="0" eb="2">
      <t>ビコウ</t>
    </rPh>
    <rPh sb="2" eb="3">
      <t>ラン</t>
    </rPh>
    <phoneticPr fontId="3"/>
  </si>
  <si>
    <t>男子２部Ｃ</t>
    <rPh sb="0" eb="2">
      <t>ダンシ</t>
    </rPh>
    <rPh sb="3" eb="4">
      <t>ブ</t>
    </rPh>
    <phoneticPr fontId="2"/>
  </si>
  <si>
    <t>C2</t>
    <phoneticPr fontId="2"/>
  </si>
  <si>
    <t>A1</t>
    <phoneticPr fontId="2"/>
  </si>
  <si>
    <t>B1</t>
    <phoneticPr fontId="2"/>
  </si>
  <si>
    <t>A2</t>
    <phoneticPr fontId="2"/>
  </si>
  <si>
    <t>C1</t>
    <phoneticPr fontId="2"/>
  </si>
  <si>
    <t>男子４部Ａ</t>
    <rPh sb="0" eb="2">
      <t>ダンシ</t>
    </rPh>
    <rPh sb="3" eb="4">
      <t>ブ</t>
    </rPh>
    <phoneticPr fontId="2"/>
  </si>
  <si>
    <t>男子４部Ｂ</t>
    <rPh sb="0" eb="2">
      <t>ダンシ</t>
    </rPh>
    <rPh sb="3" eb="4">
      <t>ブ</t>
    </rPh>
    <phoneticPr fontId="2"/>
  </si>
  <si>
    <t>男子４部Ｃ</t>
    <rPh sb="0" eb="2">
      <t>ダンシ</t>
    </rPh>
    <rPh sb="3" eb="4">
      <t>ブ</t>
    </rPh>
    <phoneticPr fontId="2"/>
  </si>
  <si>
    <t>女子４部・５部</t>
    <rPh sb="0" eb="2">
      <t>ジョシ</t>
    </rPh>
    <rPh sb="3" eb="4">
      <t>ブ</t>
    </rPh>
    <rPh sb="6" eb="7">
      <t>ブ</t>
    </rPh>
    <phoneticPr fontId="2"/>
  </si>
  <si>
    <t>女子４・５部</t>
    <rPh sb="0" eb="2">
      <t>ジョシ</t>
    </rPh>
    <rPh sb="5" eb="6">
      <t>ブ</t>
    </rPh>
    <phoneticPr fontId="2"/>
  </si>
  <si>
    <t>女子４部と５部は少ないため、リーグ戦は一緒に行います。</t>
    <rPh sb="0" eb="2">
      <t>ジョシ</t>
    </rPh>
    <rPh sb="3" eb="4">
      <t>ブ</t>
    </rPh>
    <rPh sb="6" eb="7">
      <t>ブ</t>
    </rPh>
    <rPh sb="8" eb="9">
      <t>スク</t>
    </rPh>
    <rPh sb="17" eb="18">
      <t>セン</t>
    </rPh>
    <rPh sb="19" eb="21">
      <t>イッショ</t>
    </rPh>
    <rPh sb="22" eb="23">
      <t>オコナ</t>
    </rPh>
    <phoneticPr fontId="2"/>
  </si>
  <si>
    <t>女子４部準優勝</t>
    <rPh sb="0" eb="2">
      <t>ジョシ</t>
    </rPh>
    <rPh sb="3" eb="4">
      <t>ブ</t>
    </rPh>
    <rPh sb="4" eb="7">
      <t>ジュンユウショウ</t>
    </rPh>
    <phoneticPr fontId="3"/>
  </si>
  <si>
    <t>女子５部優勝</t>
    <rPh sb="0" eb="2">
      <t>ジョシ</t>
    </rPh>
    <rPh sb="3" eb="4">
      <t>ブ</t>
    </rPh>
    <rPh sb="4" eb="6">
      <t>ユウショウ</t>
    </rPh>
    <phoneticPr fontId="3"/>
  </si>
  <si>
    <t>女子５部準優勝</t>
    <rPh sb="0" eb="2">
      <t>ジョシ</t>
    </rPh>
    <rPh sb="3" eb="4">
      <t>ブ</t>
    </rPh>
    <rPh sb="4" eb="7">
      <t>ジュンユウショウ</t>
    </rPh>
    <phoneticPr fontId="3"/>
  </si>
  <si>
    <t>合計年齢110以上の部</t>
    <rPh sb="0" eb="2">
      <t>ゴウケイ</t>
    </rPh>
    <rPh sb="2" eb="4">
      <t>ネンレイ</t>
    </rPh>
    <rPh sb="7" eb="9">
      <t>イジョウ</t>
    </rPh>
    <rPh sb="10" eb="11">
      <t>ブ</t>
    </rPh>
    <phoneticPr fontId="2"/>
  </si>
  <si>
    <t>110以上の部</t>
    <rPh sb="3" eb="5">
      <t>イジョウ</t>
    </rPh>
    <rPh sb="6" eb="7">
      <t>ブ</t>
    </rPh>
    <phoneticPr fontId="2"/>
  </si>
  <si>
    <t>山内義久</t>
    <rPh sb="0" eb="2">
      <t>ヤマウチ</t>
    </rPh>
    <rPh sb="2" eb="4">
      <t>ヨシヒサ</t>
    </rPh>
    <phoneticPr fontId="2"/>
  </si>
  <si>
    <t>土居ｸﾗﾌﾞ</t>
    <rPh sb="0" eb="2">
      <t>ドイ</t>
    </rPh>
    <phoneticPr fontId="2"/>
  </si>
  <si>
    <t>井上訓臣</t>
    <rPh sb="0" eb="2">
      <t>イノウエ</t>
    </rPh>
    <rPh sb="2" eb="3">
      <t>クン</t>
    </rPh>
    <rPh sb="3" eb="4">
      <t>シン</t>
    </rPh>
    <phoneticPr fontId="2"/>
  </si>
  <si>
    <t>鈴木万利</t>
    <rPh sb="0" eb="2">
      <t>スズキ</t>
    </rPh>
    <rPh sb="2" eb="3">
      <t>マン</t>
    </rPh>
    <rPh sb="3" eb="4">
      <t>リ</t>
    </rPh>
    <phoneticPr fontId="2"/>
  </si>
  <si>
    <t>森川里香</t>
    <rPh sb="0" eb="2">
      <t>モリカワ</t>
    </rPh>
    <rPh sb="2" eb="4">
      <t>リカ</t>
    </rPh>
    <phoneticPr fontId="2"/>
  </si>
  <si>
    <t>高橋廣子</t>
    <rPh sb="0" eb="2">
      <t>タカハシ</t>
    </rPh>
    <rPh sb="2" eb="4">
      <t>ヒロコ</t>
    </rPh>
    <phoneticPr fontId="2"/>
  </si>
  <si>
    <t>宗次英子</t>
    <rPh sb="0" eb="1">
      <t>ムネ</t>
    </rPh>
    <rPh sb="1" eb="2">
      <t>ツ</t>
    </rPh>
    <rPh sb="2" eb="4">
      <t>エイコ</t>
    </rPh>
    <phoneticPr fontId="2"/>
  </si>
  <si>
    <t>田中重樹</t>
    <rPh sb="0" eb="2">
      <t>タナカ</t>
    </rPh>
    <rPh sb="2" eb="4">
      <t>シゲキ</t>
    </rPh>
    <phoneticPr fontId="2"/>
  </si>
  <si>
    <t>好井邦壽</t>
    <rPh sb="0" eb="2">
      <t>ヨシイ</t>
    </rPh>
    <rPh sb="2" eb="3">
      <t>クニ</t>
    </rPh>
    <rPh sb="3" eb="4">
      <t>ジュ</t>
    </rPh>
    <phoneticPr fontId="2"/>
  </si>
  <si>
    <t>今井勘太</t>
    <rPh sb="0" eb="2">
      <t>イマイ</t>
    </rPh>
    <rPh sb="2" eb="3">
      <t>カン</t>
    </rPh>
    <rPh sb="3" eb="4">
      <t>タ</t>
    </rPh>
    <phoneticPr fontId="2"/>
  </si>
  <si>
    <t>鈴木将司</t>
    <rPh sb="0" eb="2">
      <t>スズキ</t>
    </rPh>
    <rPh sb="2" eb="3">
      <t>マサシ</t>
    </rPh>
    <rPh sb="3" eb="4">
      <t>ツカサ</t>
    </rPh>
    <phoneticPr fontId="2"/>
  </si>
  <si>
    <t>曽我部雄斗</t>
    <rPh sb="0" eb="3">
      <t>ソガベ</t>
    </rPh>
    <rPh sb="3" eb="4">
      <t>ユウ</t>
    </rPh>
    <rPh sb="4" eb="5">
      <t>ト</t>
    </rPh>
    <phoneticPr fontId="2"/>
  </si>
  <si>
    <t>真鍋浩二</t>
    <rPh sb="0" eb="2">
      <t>マナベ</t>
    </rPh>
    <rPh sb="2" eb="4">
      <t>コウジ</t>
    </rPh>
    <phoneticPr fontId="2"/>
  </si>
  <si>
    <t>曽我部恭平</t>
    <rPh sb="0" eb="3">
      <t>ソガベ</t>
    </rPh>
    <rPh sb="3" eb="5">
      <t>キョウヘイ</t>
    </rPh>
    <phoneticPr fontId="2"/>
  </si>
  <si>
    <t>阿部和哉</t>
    <rPh sb="0" eb="2">
      <t>アベ</t>
    </rPh>
    <rPh sb="2" eb="4">
      <t>カズヤ</t>
    </rPh>
    <phoneticPr fontId="2"/>
  </si>
  <si>
    <t>前田智郎</t>
    <rPh sb="0" eb="2">
      <t>マエダ</t>
    </rPh>
    <rPh sb="2" eb="3">
      <t>トモ</t>
    </rPh>
    <rPh sb="3" eb="4">
      <t>ロウ</t>
    </rPh>
    <phoneticPr fontId="2"/>
  </si>
  <si>
    <t>宇田朋章</t>
    <rPh sb="0" eb="2">
      <t>ウダ</t>
    </rPh>
    <rPh sb="2" eb="4">
      <t>トモアキ</t>
    </rPh>
    <phoneticPr fontId="2"/>
  </si>
  <si>
    <t>ﾄﾞﾝｷﾎｰﾃ</t>
    <phoneticPr fontId="2"/>
  </si>
  <si>
    <t>合田雄太</t>
    <rPh sb="0" eb="2">
      <t>ゴウダ</t>
    </rPh>
    <rPh sb="2" eb="4">
      <t>ユウタ</t>
    </rPh>
    <phoneticPr fontId="2"/>
  </si>
  <si>
    <t>伊丹慎一郎</t>
    <rPh sb="0" eb="2">
      <t>イタミ</t>
    </rPh>
    <rPh sb="2" eb="5">
      <t>シンイチロウ</t>
    </rPh>
    <phoneticPr fontId="2"/>
  </si>
  <si>
    <t>トーヨ</t>
    <phoneticPr fontId="2"/>
  </si>
  <si>
    <t>近藤康太</t>
    <rPh sb="0" eb="2">
      <t>コンドウ</t>
    </rPh>
    <rPh sb="2" eb="4">
      <t>コウタ</t>
    </rPh>
    <phoneticPr fontId="2"/>
  </si>
  <si>
    <t>河村拓也</t>
    <rPh sb="0" eb="2">
      <t>カワムラ</t>
    </rPh>
    <rPh sb="2" eb="4">
      <t>タクヤ</t>
    </rPh>
    <phoneticPr fontId="2"/>
  </si>
  <si>
    <t>田辺晃士</t>
    <rPh sb="0" eb="2">
      <t>タナベ</t>
    </rPh>
    <rPh sb="2" eb="3">
      <t>アツシ</t>
    </rPh>
    <rPh sb="3" eb="4">
      <t>シ</t>
    </rPh>
    <phoneticPr fontId="2"/>
  </si>
  <si>
    <t>伊藤洸弥</t>
    <rPh sb="0" eb="2">
      <t>イトウ</t>
    </rPh>
    <rPh sb="2" eb="3">
      <t>コウ</t>
    </rPh>
    <rPh sb="3" eb="4">
      <t>ヤ</t>
    </rPh>
    <phoneticPr fontId="2"/>
  </si>
  <si>
    <t>神山稔貴</t>
    <rPh sb="0" eb="2">
      <t>カミヤマ</t>
    </rPh>
    <rPh sb="2" eb="3">
      <t>ミノル</t>
    </rPh>
    <rPh sb="3" eb="4">
      <t>キ</t>
    </rPh>
    <phoneticPr fontId="2"/>
  </si>
  <si>
    <t>長野絢一</t>
    <rPh sb="0" eb="4">
      <t>ナガノジュンイチ</t>
    </rPh>
    <phoneticPr fontId="2"/>
  </si>
  <si>
    <t>仙波史也</t>
    <rPh sb="0" eb="2">
      <t>センバ</t>
    </rPh>
    <rPh sb="2" eb="4">
      <t>フミヤ</t>
    </rPh>
    <phoneticPr fontId="2"/>
  </si>
  <si>
    <t>Ａ’ｓ</t>
    <phoneticPr fontId="2"/>
  </si>
  <si>
    <t>新宮ﾊﾞﾄﾞﾐﾝﾄﾝ同好会</t>
    <rPh sb="0" eb="2">
      <t>シングウ</t>
    </rPh>
    <rPh sb="10" eb="13">
      <t>ドウコウカイ</t>
    </rPh>
    <phoneticPr fontId="2"/>
  </si>
  <si>
    <t>山川慶翔</t>
    <rPh sb="0" eb="2">
      <t>ヤマカワ</t>
    </rPh>
    <rPh sb="2" eb="3">
      <t>ケイ</t>
    </rPh>
    <rPh sb="3" eb="4">
      <t>ショウ</t>
    </rPh>
    <phoneticPr fontId="2"/>
  </si>
  <si>
    <t>合田拳斗</t>
    <rPh sb="0" eb="2">
      <t>ゴウダ</t>
    </rPh>
    <rPh sb="2" eb="3">
      <t>ケン</t>
    </rPh>
    <rPh sb="3" eb="4">
      <t>ト</t>
    </rPh>
    <phoneticPr fontId="2"/>
  </si>
  <si>
    <t>新宮中</t>
    <rPh sb="0" eb="2">
      <t>シングウ</t>
    </rPh>
    <rPh sb="2" eb="3">
      <t>チュウ</t>
    </rPh>
    <phoneticPr fontId="2"/>
  </si>
  <si>
    <t>ARROWS</t>
    <phoneticPr fontId="2"/>
  </si>
  <si>
    <t>ARROWS</t>
    <phoneticPr fontId="2"/>
  </si>
  <si>
    <t>田岡勇人</t>
    <rPh sb="0" eb="2">
      <t>タオカ</t>
    </rPh>
    <rPh sb="2" eb="3">
      <t>ユウ</t>
    </rPh>
    <rPh sb="3" eb="4">
      <t>ヒト</t>
    </rPh>
    <phoneticPr fontId="2"/>
  </si>
  <si>
    <t>藤岡優雅</t>
    <rPh sb="0" eb="2">
      <t>フジオカ</t>
    </rPh>
    <rPh sb="2" eb="3">
      <t>ユウ</t>
    </rPh>
    <rPh sb="3" eb="4">
      <t>ガ</t>
    </rPh>
    <phoneticPr fontId="2"/>
  </si>
  <si>
    <t>土居高</t>
    <rPh sb="0" eb="2">
      <t>ドイ</t>
    </rPh>
    <rPh sb="2" eb="3">
      <t>コウ</t>
    </rPh>
    <phoneticPr fontId="2"/>
  </si>
  <si>
    <t>長原凪沙</t>
    <rPh sb="0" eb="2">
      <t>ナガハラ</t>
    </rPh>
    <rPh sb="2" eb="3">
      <t>ナギ</t>
    </rPh>
    <rPh sb="3" eb="4">
      <t>サ</t>
    </rPh>
    <phoneticPr fontId="2"/>
  </si>
  <si>
    <t>大西翔也</t>
    <rPh sb="0" eb="2">
      <t>オオニシ</t>
    </rPh>
    <rPh sb="2" eb="4">
      <t>ショウヤ</t>
    </rPh>
    <phoneticPr fontId="2"/>
  </si>
  <si>
    <t>スイトマ</t>
    <phoneticPr fontId="2"/>
  </si>
  <si>
    <t>ＩＢＣ</t>
    <phoneticPr fontId="2"/>
  </si>
  <si>
    <t>大西英翔</t>
    <rPh sb="0" eb="2">
      <t>オオニシ</t>
    </rPh>
    <rPh sb="2" eb="3">
      <t>エイ</t>
    </rPh>
    <rPh sb="3" eb="4">
      <t>ショウ</t>
    </rPh>
    <phoneticPr fontId="2"/>
  </si>
  <si>
    <t>宇田直時</t>
    <rPh sb="0" eb="2">
      <t>ウダ</t>
    </rPh>
    <rPh sb="2" eb="3">
      <t>ナオ</t>
    </rPh>
    <rPh sb="3" eb="4">
      <t>ジ</t>
    </rPh>
    <phoneticPr fontId="2"/>
  </si>
  <si>
    <t>ARROWS</t>
    <phoneticPr fontId="2"/>
  </si>
  <si>
    <t>近藤すみ代</t>
    <rPh sb="0" eb="2">
      <t>コンドウ</t>
    </rPh>
    <rPh sb="4" eb="5">
      <t>ヨ</t>
    </rPh>
    <phoneticPr fontId="2"/>
  </si>
  <si>
    <t>ＩＢＣ</t>
    <phoneticPr fontId="2"/>
  </si>
  <si>
    <t>池内義幸</t>
    <rPh sb="0" eb="2">
      <t>イケウチ</t>
    </rPh>
    <rPh sb="2" eb="4">
      <t>ヨシユキ</t>
    </rPh>
    <phoneticPr fontId="2"/>
  </si>
  <si>
    <t>越智龍也</t>
    <rPh sb="0" eb="2">
      <t>オチ</t>
    </rPh>
    <rPh sb="2" eb="3">
      <t>リュウ</t>
    </rPh>
    <rPh sb="3" eb="4">
      <t>ヤ</t>
    </rPh>
    <phoneticPr fontId="2"/>
  </si>
  <si>
    <t>YONDEN</t>
    <phoneticPr fontId="2"/>
  </si>
  <si>
    <t>YONDEN</t>
    <phoneticPr fontId="2"/>
  </si>
  <si>
    <t>デュオ</t>
    <phoneticPr fontId="2"/>
  </si>
  <si>
    <t>石川祥稀</t>
    <rPh sb="0" eb="2">
      <t>イシカワ</t>
    </rPh>
    <rPh sb="2" eb="3">
      <t>ショウ</t>
    </rPh>
    <rPh sb="3" eb="4">
      <t>マレ</t>
    </rPh>
    <phoneticPr fontId="2"/>
  </si>
  <si>
    <t>高橋裕夢</t>
    <rPh sb="0" eb="2">
      <t>タカハシ</t>
    </rPh>
    <rPh sb="2" eb="3">
      <t>ユウ</t>
    </rPh>
    <rPh sb="3" eb="4">
      <t>ユメ</t>
    </rPh>
    <phoneticPr fontId="2"/>
  </si>
  <si>
    <t>橋本富雄</t>
    <rPh sb="0" eb="2">
      <t>ハシモト</t>
    </rPh>
    <rPh sb="2" eb="4">
      <t>トミオ</t>
    </rPh>
    <phoneticPr fontId="2"/>
  </si>
  <si>
    <t>長原正悟</t>
    <rPh sb="0" eb="2">
      <t>ナガハラ</t>
    </rPh>
    <rPh sb="2" eb="3">
      <t>セイ</t>
    </rPh>
    <rPh sb="3" eb="4">
      <t>ゴ</t>
    </rPh>
    <phoneticPr fontId="2"/>
  </si>
  <si>
    <t>YONDEN</t>
    <phoneticPr fontId="2"/>
  </si>
  <si>
    <t>双葉</t>
    <rPh sb="0" eb="2">
      <t>フタバ</t>
    </rPh>
    <phoneticPr fontId="2"/>
  </si>
  <si>
    <t>中山加奈子</t>
    <rPh sb="0" eb="2">
      <t>ナカヤマ</t>
    </rPh>
    <rPh sb="2" eb="5">
      <t>カナコ</t>
    </rPh>
    <phoneticPr fontId="2"/>
  </si>
  <si>
    <t>篠永ひとみ</t>
    <rPh sb="0" eb="2">
      <t>シノナガ</t>
    </rPh>
    <phoneticPr fontId="2"/>
  </si>
  <si>
    <t>高橋柚杏</t>
    <rPh sb="0" eb="2">
      <t>タカハシ</t>
    </rPh>
    <rPh sb="2" eb="3">
      <t>ユ</t>
    </rPh>
    <rPh sb="3" eb="4">
      <t>アン</t>
    </rPh>
    <phoneticPr fontId="2"/>
  </si>
  <si>
    <t>高橋幸也</t>
    <rPh sb="0" eb="2">
      <t>タカハシ</t>
    </rPh>
    <rPh sb="2" eb="4">
      <t>ユキヤ</t>
    </rPh>
    <phoneticPr fontId="2"/>
  </si>
  <si>
    <t>飛鷹勇太</t>
    <rPh sb="0" eb="2">
      <t>ヒダカ</t>
    </rPh>
    <rPh sb="2" eb="4">
      <t>ユウタ</t>
    </rPh>
    <phoneticPr fontId="2"/>
  </si>
  <si>
    <t>山中芽依</t>
    <rPh sb="0" eb="2">
      <t>ヤマナカ</t>
    </rPh>
    <rPh sb="2" eb="3">
      <t>メ</t>
    </rPh>
    <rPh sb="3" eb="4">
      <t>イ</t>
    </rPh>
    <phoneticPr fontId="2"/>
  </si>
  <si>
    <t>山中杏浬</t>
    <rPh sb="0" eb="2">
      <t>ヤマナカ</t>
    </rPh>
    <rPh sb="2" eb="3">
      <t>アンズ</t>
    </rPh>
    <rPh sb="3" eb="4">
      <t>リ</t>
    </rPh>
    <phoneticPr fontId="2"/>
  </si>
  <si>
    <t>石井ひまり</t>
    <rPh sb="0" eb="2">
      <t>イシイ</t>
    </rPh>
    <phoneticPr fontId="2"/>
  </si>
  <si>
    <t>清水梨緒奈</t>
    <rPh sb="0" eb="2">
      <t>シミズ</t>
    </rPh>
    <rPh sb="2" eb="3">
      <t>ナシ</t>
    </rPh>
    <rPh sb="3" eb="4">
      <t>オ</t>
    </rPh>
    <rPh sb="4" eb="5">
      <t>ナ</t>
    </rPh>
    <phoneticPr fontId="2"/>
  </si>
  <si>
    <t>三宅美紀</t>
    <rPh sb="0" eb="2">
      <t>ミヤケ</t>
    </rPh>
    <rPh sb="2" eb="4">
      <t>ミキ</t>
    </rPh>
    <phoneticPr fontId="2"/>
  </si>
  <si>
    <t>加地由美</t>
    <rPh sb="0" eb="2">
      <t>カジ</t>
    </rPh>
    <rPh sb="2" eb="4">
      <t>ユミ</t>
    </rPh>
    <phoneticPr fontId="2"/>
  </si>
  <si>
    <t>古川陽菜</t>
    <rPh sb="0" eb="2">
      <t>フルカワ</t>
    </rPh>
    <rPh sb="2" eb="4">
      <t>ヒナ</t>
    </rPh>
    <phoneticPr fontId="2"/>
  </si>
  <si>
    <t>飛鷹美有</t>
    <rPh sb="0" eb="2">
      <t>ヒダカ</t>
    </rPh>
    <rPh sb="2" eb="3">
      <t>ビ</t>
    </rPh>
    <rPh sb="3" eb="4">
      <t>ユウ</t>
    </rPh>
    <phoneticPr fontId="2"/>
  </si>
  <si>
    <t>三宅輝枝</t>
    <rPh sb="0" eb="2">
      <t>ミヤケ</t>
    </rPh>
    <rPh sb="2" eb="3">
      <t>テル</t>
    </rPh>
    <rPh sb="3" eb="4">
      <t>エダ</t>
    </rPh>
    <phoneticPr fontId="2"/>
  </si>
  <si>
    <t>新居浜西高校</t>
    <rPh sb="0" eb="3">
      <t>ニイハマ</t>
    </rPh>
    <rPh sb="3" eb="4">
      <t>ニシ</t>
    </rPh>
    <rPh sb="4" eb="6">
      <t>コウコウ</t>
    </rPh>
    <phoneticPr fontId="2"/>
  </si>
  <si>
    <t>生島遙陽</t>
    <rPh sb="0" eb="2">
      <t>イクシマ</t>
    </rPh>
    <rPh sb="2" eb="3">
      <t>ハル</t>
    </rPh>
    <rPh sb="3" eb="4">
      <t>ヨウ</t>
    </rPh>
    <phoneticPr fontId="2"/>
  </si>
  <si>
    <t>眞鍋心優</t>
    <rPh sb="0" eb="2">
      <t>マナベ</t>
    </rPh>
    <rPh sb="2" eb="3">
      <t>ココロ</t>
    </rPh>
    <rPh sb="3" eb="4">
      <t>ユウ</t>
    </rPh>
    <phoneticPr fontId="2"/>
  </si>
  <si>
    <t>眞鍋葵衣</t>
    <rPh sb="0" eb="2">
      <t>マナベ</t>
    </rPh>
    <rPh sb="2" eb="4">
      <t>アオイ</t>
    </rPh>
    <phoneticPr fontId="2"/>
  </si>
  <si>
    <t>森 勇気</t>
    <rPh sb="0" eb="1">
      <t>モリ</t>
    </rPh>
    <rPh sb="2" eb="4">
      <t>ユウキ</t>
    </rPh>
    <phoneticPr fontId="2"/>
  </si>
  <si>
    <t>柚山 治</t>
    <rPh sb="0" eb="2">
      <t>ユヤマ</t>
    </rPh>
    <rPh sb="3" eb="4">
      <t>オサム</t>
    </rPh>
    <phoneticPr fontId="2"/>
  </si>
  <si>
    <t>樋口 悟</t>
    <rPh sb="0" eb="2">
      <t>ヒグチ</t>
    </rPh>
    <rPh sb="3" eb="4">
      <t>サトル</t>
    </rPh>
    <phoneticPr fontId="2"/>
  </si>
  <si>
    <t>脇 太翼</t>
    <rPh sb="0" eb="1">
      <t>ワキ</t>
    </rPh>
    <rPh sb="2" eb="3">
      <t>タイ</t>
    </rPh>
    <rPh sb="3" eb="4">
      <t>ツバサ</t>
    </rPh>
    <phoneticPr fontId="2"/>
  </si>
  <si>
    <t>神野 徹</t>
    <rPh sb="0" eb="2">
      <t>ジンノ</t>
    </rPh>
    <rPh sb="3" eb="4">
      <t>トオル</t>
    </rPh>
    <phoneticPr fontId="2"/>
  </si>
  <si>
    <t>井原 厳</t>
    <rPh sb="0" eb="2">
      <t>イハラ</t>
    </rPh>
    <rPh sb="3" eb="4">
      <t>イツキ</t>
    </rPh>
    <phoneticPr fontId="2"/>
  </si>
  <si>
    <t>石川 紫</t>
    <rPh sb="0" eb="2">
      <t>イシカワ</t>
    </rPh>
    <rPh sb="3" eb="4">
      <t>ムラサキ</t>
    </rPh>
    <phoneticPr fontId="2"/>
  </si>
  <si>
    <t>阿部 萌</t>
    <rPh sb="0" eb="2">
      <t>アベ</t>
    </rPh>
    <rPh sb="3" eb="4">
      <t>モエ</t>
    </rPh>
    <phoneticPr fontId="2"/>
  </si>
  <si>
    <t>森 真樹</t>
    <rPh sb="0" eb="1">
      <t>モリ</t>
    </rPh>
    <rPh sb="2" eb="4">
      <t>マキ</t>
    </rPh>
    <phoneticPr fontId="2"/>
  </si>
  <si>
    <t>岸 幸子</t>
    <rPh sb="0" eb="1">
      <t>キシ</t>
    </rPh>
    <rPh sb="2" eb="4">
      <t>サチコ</t>
    </rPh>
    <phoneticPr fontId="2"/>
  </si>
  <si>
    <t>山本 響</t>
    <rPh sb="0" eb="2">
      <t>ヤマモト</t>
    </rPh>
    <rPh sb="3" eb="4">
      <t>ヒビキ</t>
    </rPh>
    <phoneticPr fontId="2"/>
  </si>
  <si>
    <t>木下 泉</t>
    <rPh sb="0" eb="2">
      <t>キノシタ</t>
    </rPh>
    <rPh sb="3" eb="4">
      <t>イズミ</t>
    </rPh>
    <phoneticPr fontId="2"/>
  </si>
  <si>
    <t>渡部 涼</t>
    <rPh sb="0" eb="2">
      <t>ワタナベ</t>
    </rPh>
    <rPh sb="3" eb="4">
      <t>リョウ</t>
    </rPh>
    <phoneticPr fontId="2"/>
  </si>
  <si>
    <t>星川 凛</t>
    <rPh sb="0" eb="2">
      <t>ホシカワ</t>
    </rPh>
    <rPh sb="3" eb="4">
      <t>リン</t>
    </rPh>
    <phoneticPr fontId="2"/>
  </si>
  <si>
    <t>武村 蒼</t>
    <rPh sb="0" eb="2">
      <t>タケムラ</t>
    </rPh>
    <rPh sb="3" eb="4">
      <t>アオイ</t>
    </rPh>
    <phoneticPr fontId="2"/>
  </si>
  <si>
    <t>中村 悠</t>
    <rPh sb="0" eb="2">
      <t>ナカムラ</t>
    </rPh>
    <rPh sb="3" eb="4">
      <t>ハルカ</t>
    </rPh>
    <phoneticPr fontId="2"/>
  </si>
  <si>
    <t>石川澄広</t>
    <rPh sb="0" eb="2">
      <t>イシカワ</t>
    </rPh>
    <phoneticPr fontId="2"/>
  </si>
  <si>
    <t>真鍋勝行</t>
    <rPh sb="0" eb="2">
      <t>マナベ</t>
    </rPh>
    <rPh sb="2" eb="4">
      <t>カツユキ</t>
    </rPh>
    <phoneticPr fontId="2"/>
  </si>
  <si>
    <t>井川優杏</t>
    <rPh sb="0" eb="2">
      <t>イカワ</t>
    </rPh>
    <rPh sb="2" eb="3">
      <t>ユウ</t>
    </rPh>
    <rPh sb="3" eb="4">
      <t>アン</t>
    </rPh>
    <phoneticPr fontId="2"/>
  </si>
  <si>
    <t>初心者優勝</t>
    <rPh sb="0" eb="3">
      <t>ショシンシャ</t>
    </rPh>
    <rPh sb="3" eb="5">
      <t>ユウショウ</t>
    </rPh>
    <phoneticPr fontId="3"/>
  </si>
  <si>
    <t>初心者準優勝</t>
    <rPh sb="0" eb="3">
      <t>ショシンシャ</t>
    </rPh>
    <rPh sb="3" eb="4">
      <t>ジュン</t>
    </rPh>
    <rPh sb="4" eb="6">
      <t>ユウショウ</t>
    </rPh>
    <phoneticPr fontId="3"/>
  </si>
  <si>
    <t>女子３部 なし</t>
    <rPh sb="0" eb="2">
      <t>ジョシ</t>
    </rPh>
    <rPh sb="3" eb="4">
      <t>ブ</t>
    </rPh>
    <phoneticPr fontId="3"/>
  </si>
  <si>
    <t>女子４部 優勝</t>
    <rPh sb="0" eb="2">
      <t>ジョシ</t>
    </rPh>
    <rPh sb="3" eb="4">
      <t>ブ</t>
    </rPh>
    <rPh sb="5" eb="7">
      <t>ユウショウ</t>
    </rPh>
    <phoneticPr fontId="3"/>
  </si>
  <si>
    <t>初心者優勝（男女）</t>
    <rPh sb="0" eb="3">
      <t>ショシンシャ</t>
    </rPh>
    <rPh sb="3" eb="5">
      <t>ユウショウ</t>
    </rPh>
    <rPh sb="6" eb="8">
      <t>ダンジョ</t>
    </rPh>
    <phoneticPr fontId="3"/>
  </si>
  <si>
    <t>初心者準優勝（男女）</t>
    <rPh sb="0" eb="3">
      <t>ショシンシャ</t>
    </rPh>
    <rPh sb="3" eb="4">
      <t>ジュン</t>
    </rPh>
    <rPh sb="4" eb="6">
      <t>ユウショウ</t>
    </rPh>
    <rPh sb="7" eb="9">
      <t>ダンジョ</t>
    </rPh>
    <phoneticPr fontId="3"/>
  </si>
  <si>
    <t>女子５部 優勝</t>
    <rPh sb="0" eb="2">
      <t>ジョシ</t>
    </rPh>
    <rPh sb="3" eb="4">
      <t>ブ</t>
    </rPh>
    <rPh sb="5" eb="7">
      <t>ユウショウ</t>
    </rPh>
    <phoneticPr fontId="3"/>
  </si>
  <si>
    <t>合計110歳以上 準優勝</t>
    <rPh sb="0" eb="2">
      <t>ゴウケイ</t>
    </rPh>
    <rPh sb="5" eb="6">
      <t>サイ</t>
    </rPh>
    <rPh sb="6" eb="8">
      <t>イジョウ</t>
    </rPh>
    <rPh sb="9" eb="12">
      <t>ジュンユウショウ</t>
    </rPh>
    <phoneticPr fontId="3"/>
  </si>
  <si>
    <t>合計110歳以上 優勝</t>
    <rPh sb="0" eb="2">
      <t>ゴウケイ</t>
    </rPh>
    <rPh sb="5" eb="6">
      <t>サイ</t>
    </rPh>
    <rPh sb="6" eb="8">
      <t>イジョウ</t>
    </rPh>
    <rPh sb="9" eb="11">
      <t>ユウショウ</t>
    </rPh>
    <phoneticPr fontId="3"/>
  </si>
  <si>
    <t>Ａ’ｓ</t>
  </si>
  <si>
    <t>初心者Ａ</t>
    <rPh sb="0" eb="3">
      <t>ショシンシャ</t>
    </rPh>
    <phoneticPr fontId="2"/>
  </si>
  <si>
    <t>初心者Ｂ</t>
    <rPh sb="0" eb="3">
      <t>ショシンシャ</t>
    </rPh>
    <phoneticPr fontId="2"/>
  </si>
  <si>
    <t>ｅｎｊｏｙ</t>
    <phoneticPr fontId="2"/>
  </si>
  <si>
    <t>組み替えてオープン試合</t>
    <rPh sb="0" eb="1">
      <t>ク</t>
    </rPh>
    <rPh sb="2" eb="3">
      <t>カ</t>
    </rPh>
    <rPh sb="9" eb="11">
      <t>シアイ</t>
    </rPh>
    <phoneticPr fontId="2"/>
  </si>
  <si>
    <t xml:space="preserve">   ・期　　日        平成３０年１１月４日</t>
    <rPh sb="4" eb="5">
      <t>キ</t>
    </rPh>
    <rPh sb="7" eb="8">
      <t>ヒ</t>
    </rPh>
    <rPh sb="16" eb="18">
      <t>ヘイセイ</t>
    </rPh>
    <rPh sb="20" eb="21">
      <t>ネン</t>
    </rPh>
    <rPh sb="23" eb="24">
      <t>ガツ</t>
    </rPh>
    <rPh sb="25" eb="26">
      <t>ヒ</t>
    </rPh>
    <phoneticPr fontId="3"/>
  </si>
  <si>
    <t>男子
一般２部</t>
    <rPh sb="0" eb="2">
      <t>ダンシ</t>
    </rPh>
    <rPh sb="3" eb="5">
      <t>イッパン</t>
    </rPh>
    <rPh sb="6" eb="7">
      <t>ブ</t>
    </rPh>
    <phoneticPr fontId="3"/>
  </si>
  <si>
    <t>男子
一般３部</t>
    <rPh sb="0" eb="2">
      <t>ダンシ</t>
    </rPh>
    <rPh sb="3" eb="5">
      <t>イッパン</t>
    </rPh>
    <rPh sb="6" eb="7">
      <t>ブ</t>
    </rPh>
    <phoneticPr fontId="3"/>
  </si>
  <si>
    <t>男子
一般４部</t>
    <rPh sb="0" eb="2">
      <t>ダンシ</t>
    </rPh>
    <rPh sb="3" eb="5">
      <t>イッパン</t>
    </rPh>
    <rPh sb="6" eb="7">
      <t>ブ</t>
    </rPh>
    <phoneticPr fontId="3"/>
  </si>
  <si>
    <t>男子
一般５部</t>
    <rPh sb="0" eb="2">
      <t>ダンシ</t>
    </rPh>
    <rPh sb="3" eb="5">
      <t>イッパン</t>
    </rPh>
    <rPh sb="6" eb="7">
      <t>ブ</t>
    </rPh>
    <phoneticPr fontId="3"/>
  </si>
  <si>
    <t>女子
一般２部</t>
    <rPh sb="0" eb="2">
      <t>ジョシ</t>
    </rPh>
    <rPh sb="3" eb="5">
      <t>イッパン</t>
    </rPh>
    <rPh sb="6" eb="7">
      <t>ブ</t>
    </rPh>
    <phoneticPr fontId="3"/>
  </si>
  <si>
    <t>女子
一般３部</t>
    <rPh sb="0" eb="2">
      <t>ジョシ</t>
    </rPh>
    <rPh sb="3" eb="5">
      <t>イッパン</t>
    </rPh>
    <rPh sb="6" eb="7">
      <t>ブ</t>
    </rPh>
    <phoneticPr fontId="3"/>
  </si>
  <si>
    <t>女子
一般４部</t>
    <rPh sb="0" eb="2">
      <t>ジョシ</t>
    </rPh>
    <rPh sb="3" eb="5">
      <t>イッパン</t>
    </rPh>
    <rPh sb="6" eb="7">
      <t>ブ</t>
    </rPh>
    <phoneticPr fontId="3"/>
  </si>
  <si>
    <t>女子
一般５部</t>
    <rPh sb="0" eb="2">
      <t>ジョシ</t>
    </rPh>
    <rPh sb="3" eb="5">
      <t>イッパン</t>
    </rPh>
    <rPh sb="6" eb="7">
      <t>ブ</t>
    </rPh>
    <phoneticPr fontId="3"/>
  </si>
  <si>
    <t>初心者の部
（男女合同）</t>
    <rPh sb="0" eb="3">
      <t>ショシンシャ</t>
    </rPh>
    <rPh sb="4" eb="5">
      <t>ブ</t>
    </rPh>
    <rPh sb="7" eb="9">
      <t>ダンジョ</t>
    </rPh>
    <rPh sb="9" eb="11">
      <t>ゴウドウ</t>
    </rPh>
    <phoneticPr fontId="3"/>
  </si>
  <si>
    <t>合計110歳以上の部
（男女合同）</t>
    <rPh sb="0" eb="2">
      <t>ゴウケイ</t>
    </rPh>
    <rPh sb="5" eb="6">
      <t>サイ</t>
    </rPh>
    <rPh sb="6" eb="8">
      <t>イジョウ</t>
    </rPh>
    <rPh sb="9" eb="10">
      <t>ブ</t>
    </rPh>
    <rPh sb="12" eb="14">
      <t>ダンジョ</t>
    </rPh>
    <rPh sb="14" eb="16">
      <t>ゴウドウ</t>
    </rPh>
    <phoneticPr fontId="3"/>
  </si>
  <si>
    <t>スイトマ</t>
  </si>
  <si>
    <t>續木 正</t>
  </si>
  <si>
    <t>郭 昊</t>
  </si>
  <si>
    <t>青木祐治</t>
  </si>
  <si>
    <t>高橋博之</t>
  </si>
  <si>
    <t>山口清作</t>
  </si>
  <si>
    <t>ｸﾗﾌﾞ輝</t>
  </si>
  <si>
    <t>近藤みどり</t>
  </si>
  <si>
    <t>鈴木 琴</t>
  </si>
  <si>
    <t>石村雅俊</t>
  </si>
  <si>
    <t>近藤佑哉</t>
  </si>
  <si>
    <t>藤枝教悦</t>
    <phoneticPr fontId="2"/>
  </si>
  <si>
    <t>第１３回市民スポーツ祭バドミントン大会結果　H30.11.4（日）参加者数　108名</t>
    <rPh sb="0" eb="1">
      <t>ダイ</t>
    </rPh>
    <rPh sb="3" eb="4">
      <t>カイ</t>
    </rPh>
    <rPh sb="4" eb="6">
      <t>シミン</t>
    </rPh>
    <rPh sb="10" eb="11">
      <t>サイ</t>
    </rPh>
    <rPh sb="17" eb="19">
      <t>タイカイ</t>
    </rPh>
    <rPh sb="19" eb="21">
      <t>ケッカ</t>
    </rPh>
    <rPh sb="31" eb="32">
      <t>ヒ</t>
    </rPh>
    <rPh sb="33" eb="36">
      <t>サンカシャ</t>
    </rPh>
    <rPh sb="36" eb="37">
      <t>スウ</t>
    </rPh>
    <rPh sb="41" eb="42">
      <t>メイ</t>
    </rPh>
    <phoneticPr fontId="3"/>
  </si>
  <si>
    <t>セピア</t>
    <phoneticPr fontId="2"/>
  </si>
  <si>
    <t>大西悠翔</t>
    <rPh sb="0" eb="2">
      <t>オオニシ</t>
    </rPh>
    <rPh sb="2" eb="3">
      <t>ユウ</t>
    </rPh>
    <rPh sb="3" eb="4">
      <t>ショウ</t>
    </rPh>
    <phoneticPr fontId="2"/>
  </si>
  <si>
    <t>１</t>
    <phoneticPr fontId="2"/>
  </si>
  <si>
    <t>首藤祐輔</t>
    <rPh sb="0" eb="2">
      <t>シュドウ</t>
    </rPh>
    <rPh sb="2" eb="4">
      <t>ユウスケ</t>
    </rPh>
    <phoneticPr fontId="2"/>
  </si>
  <si>
    <t>女子②部</t>
    <rPh sb="0" eb="2">
      <t>ジョシ</t>
    </rPh>
    <rPh sb="3" eb="4">
      <t>ブ</t>
    </rPh>
    <phoneticPr fontId="2"/>
  </si>
  <si>
    <t>阿部か</t>
    <rPh sb="0" eb="2">
      <t>アベ</t>
    </rPh>
    <phoneticPr fontId="2"/>
  </si>
  <si>
    <t>合田亜里砂</t>
    <rPh sb="0" eb="2">
      <t>ゴウダ</t>
    </rPh>
    <rPh sb="2" eb="3">
      <t>ア</t>
    </rPh>
    <rPh sb="3" eb="4">
      <t>サト</t>
    </rPh>
    <rPh sb="4" eb="5">
      <t>スナ</t>
    </rPh>
    <phoneticPr fontId="2"/>
  </si>
  <si>
    <t>土居ｸﾗﾌﾞ</t>
    <rPh sb="0" eb="2">
      <t>ドイ</t>
    </rPh>
    <phoneticPr fontId="2"/>
  </si>
  <si>
    <t>１</t>
    <phoneticPr fontId="2"/>
  </si>
  <si>
    <t>２</t>
    <phoneticPr fontId="2"/>
  </si>
  <si>
    <t>３</t>
    <phoneticPr fontId="2"/>
  </si>
  <si>
    <t>４</t>
    <phoneticPr fontId="2"/>
  </si>
  <si>
    <t>１</t>
    <phoneticPr fontId="2"/>
  </si>
  <si>
    <t>２</t>
    <phoneticPr fontId="2"/>
  </si>
  <si>
    <t>４</t>
    <phoneticPr fontId="2"/>
  </si>
  <si>
    <t>２</t>
    <phoneticPr fontId="2"/>
  </si>
  <si>
    <t>３</t>
    <phoneticPr fontId="2"/>
  </si>
  <si>
    <t>三島高校</t>
    <rPh sb="0" eb="2">
      <t>ミシマ</t>
    </rPh>
    <rPh sb="2" eb="4">
      <t>コウコウ</t>
    </rPh>
    <phoneticPr fontId="2"/>
  </si>
  <si>
    <t>110以上の部準優勝</t>
    <rPh sb="3" eb="5">
      <t>イジョウ</t>
    </rPh>
    <rPh sb="6" eb="7">
      <t>ブ</t>
    </rPh>
    <rPh sb="7" eb="10">
      <t>ジュンユウショウ</t>
    </rPh>
    <phoneticPr fontId="3"/>
  </si>
  <si>
    <t>110以上の部優勝</t>
    <rPh sb="3" eb="5">
      <t>イジョウ</t>
    </rPh>
    <rPh sb="6" eb="7">
      <t>ブ</t>
    </rPh>
    <rPh sb="7" eb="9">
      <t>ユウショウ</t>
    </rPh>
    <phoneticPr fontId="3"/>
  </si>
  <si>
    <t>遠藤　司</t>
    <rPh sb="0" eb="2">
      <t>エンドウ</t>
    </rPh>
    <rPh sb="3" eb="4">
      <t>ツカサ</t>
    </rPh>
    <phoneticPr fontId="2"/>
  </si>
  <si>
    <t>4</t>
    <phoneticPr fontId="2"/>
  </si>
  <si>
    <t>1</t>
    <phoneticPr fontId="2"/>
  </si>
  <si>
    <t>2</t>
    <phoneticPr fontId="2"/>
  </si>
  <si>
    <t>3</t>
    <phoneticPr fontId="2"/>
  </si>
  <si>
    <t>新宮ﾊﾞﾄﾞﾐﾝﾄﾝ同好会</t>
  </si>
  <si>
    <t>5</t>
    <phoneticPr fontId="2"/>
  </si>
  <si>
    <t>6</t>
    <phoneticPr fontId="2"/>
  </si>
  <si>
    <t>5</t>
    <phoneticPr fontId="2"/>
  </si>
  <si>
    <t>YONDEN</t>
    <phoneticPr fontId="2"/>
  </si>
  <si>
    <t>２</t>
    <phoneticPr fontId="2"/>
  </si>
  <si>
    <t>３</t>
    <phoneticPr fontId="2"/>
  </si>
  <si>
    <t>４</t>
    <phoneticPr fontId="2"/>
  </si>
  <si>
    <t>2</t>
    <phoneticPr fontId="2"/>
  </si>
  <si>
    <t>3</t>
    <phoneticPr fontId="2"/>
  </si>
  <si>
    <t>1</t>
    <phoneticPr fontId="2"/>
  </si>
  <si>
    <t>3</t>
    <phoneticPr fontId="2"/>
  </si>
  <si>
    <t>4</t>
    <phoneticPr fontId="2"/>
  </si>
  <si>
    <t>男子５部なし</t>
    <rPh sb="0" eb="2">
      <t>ダンシ</t>
    </rPh>
    <rPh sb="3" eb="4">
      <t>ブ</t>
    </rPh>
    <phoneticPr fontId="3"/>
  </si>
  <si>
    <t>順　位</t>
    <rPh sb="0" eb="1">
      <t>ジュン</t>
    </rPh>
    <rPh sb="2" eb="3">
      <t>クライ</t>
    </rPh>
    <phoneticPr fontId="3"/>
  </si>
  <si>
    <t>優　勝</t>
    <rPh sb="0" eb="1">
      <t>ユウ</t>
    </rPh>
    <rPh sb="2" eb="3">
      <t>カツ</t>
    </rPh>
    <phoneticPr fontId="3"/>
  </si>
  <si>
    <t>準 優 勝</t>
    <rPh sb="0" eb="1">
      <t>ジュン</t>
    </rPh>
    <rPh sb="2" eb="3">
      <t>ユウ</t>
    </rPh>
    <rPh sb="4" eb="5">
      <t>カツ</t>
    </rPh>
    <phoneticPr fontId="3"/>
  </si>
  <si>
    <t>第 ３ 位</t>
    <rPh sb="0" eb="1">
      <t>ダイ</t>
    </rPh>
    <rPh sb="4" eb="5">
      <t>イ</t>
    </rPh>
    <phoneticPr fontId="3"/>
  </si>
  <si>
    <r>
      <t xml:space="preserve">   ・場　　所　　　　</t>
    </r>
    <r>
      <rPr>
        <u/>
        <sz val="12"/>
        <rFont val="ＭＳ 明朝"/>
        <family val="1"/>
        <charset val="128"/>
      </rPr>
      <t>アリーナ土居</t>
    </r>
    <rPh sb="4" eb="5">
      <t>バ</t>
    </rPh>
    <rPh sb="7" eb="8">
      <t>ショ</t>
    </rPh>
    <rPh sb="16" eb="18">
      <t>ドイ</t>
    </rPh>
    <phoneticPr fontId="3"/>
  </si>
  <si>
    <r>
      <t xml:space="preserve">   ・参加人数　　　　</t>
    </r>
    <r>
      <rPr>
        <u/>
        <sz val="12"/>
        <rFont val="ＭＳ 明朝"/>
        <family val="1"/>
        <charset val="128"/>
      </rPr>
      <t>１０８名</t>
    </r>
    <rPh sb="4" eb="5">
      <t>サン</t>
    </rPh>
    <rPh sb="5" eb="6">
      <t>カ</t>
    </rPh>
    <rPh sb="6" eb="7">
      <t>ジン</t>
    </rPh>
    <rPh sb="7" eb="8">
      <t>カズ</t>
    </rPh>
    <rPh sb="15" eb="16">
      <t>メイ</t>
    </rPh>
    <phoneticPr fontId="3"/>
  </si>
  <si>
    <t>－</t>
    <phoneticPr fontId="2"/>
  </si>
  <si>
    <t>以下、各部の結果</t>
    <rPh sb="0" eb="2">
      <t>イカ</t>
    </rPh>
    <rPh sb="3" eb="5">
      <t>カクブ</t>
    </rPh>
    <rPh sb="6" eb="8">
      <t>ケッカ</t>
    </rPh>
    <phoneticPr fontId="2"/>
  </si>
  <si>
    <r>
      <rPr>
        <u/>
        <sz val="18"/>
        <color theme="1"/>
        <rFont val="HG丸ｺﾞｼｯｸM-PRO"/>
        <family val="3"/>
        <charset val="128"/>
      </rPr>
      <t>女子４部は直接対決の勝者</t>
    </r>
    <r>
      <rPr>
        <sz val="18"/>
        <color theme="1"/>
        <rFont val="HG丸ｺﾞｼｯｸM-PRO"/>
        <family val="3"/>
        <charset val="128"/>
      </rPr>
      <t>が、女子４部優勝とします。</t>
    </r>
    <rPh sb="0" eb="2">
      <t>ジョシ</t>
    </rPh>
    <rPh sb="3" eb="4">
      <t>ブ</t>
    </rPh>
    <rPh sb="5" eb="7">
      <t>チョクセツ</t>
    </rPh>
    <rPh sb="7" eb="9">
      <t>タイケツ</t>
    </rPh>
    <rPh sb="10" eb="12">
      <t>ショウシャ</t>
    </rPh>
    <rPh sb="14" eb="16">
      <t>ジョシ</t>
    </rPh>
    <rPh sb="17" eb="18">
      <t>ブ</t>
    </rPh>
    <rPh sb="18" eb="20">
      <t>ユウショウ</t>
    </rPh>
    <phoneticPr fontId="2"/>
  </si>
  <si>
    <r>
      <rPr>
        <u/>
        <sz val="18"/>
        <color theme="1"/>
        <rFont val="HG丸ｺﾞｼｯｸM-PRO"/>
        <family val="3"/>
        <charset val="128"/>
      </rPr>
      <t>５部はリーグ戦の上位者から順</t>
    </r>
    <r>
      <rPr>
        <sz val="18"/>
        <color theme="1"/>
        <rFont val="HG丸ｺﾞｼｯｸM-PRO"/>
        <family val="3"/>
        <charset val="128"/>
      </rPr>
      <t>に、優勝と準優勝を決めます。</t>
    </r>
    <rPh sb="1" eb="2">
      <t>ブ</t>
    </rPh>
    <rPh sb="6" eb="7">
      <t>セン</t>
    </rPh>
    <rPh sb="8" eb="11">
      <t>ジョウイシャ</t>
    </rPh>
    <rPh sb="13" eb="14">
      <t>ジュン</t>
    </rPh>
    <rPh sb="16" eb="18">
      <t>ユウショウ</t>
    </rPh>
    <rPh sb="19" eb="22">
      <t>ジュンユウショウ</t>
    </rPh>
    <rPh sb="23" eb="24">
      <t>キ</t>
    </rPh>
    <phoneticPr fontId="2"/>
  </si>
  <si>
    <t>・土居アリーナは市民スポーツ祭としては初めて使う。</t>
    <rPh sb="1" eb="3">
      <t>ドイ</t>
    </rPh>
    <rPh sb="8" eb="10">
      <t>シミン</t>
    </rPh>
    <rPh sb="14" eb="15">
      <t>サイ</t>
    </rPh>
    <rPh sb="19" eb="20">
      <t>ハジ</t>
    </rPh>
    <rPh sb="22" eb="23">
      <t>ツカ</t>
    </rPh>
    <phoneticPr fontId="2"/>
  </si>
  <si>
    <t>　同時に少しずつ片付け。</t>
    <rPh sb="1" eb="3">
      <t>ドウジ</t>
    </rPh>
    <rPh sb="4" eb="5">
      <t>スコ</t>
    </rPh>
    <rPh sb="8" eb="10">
      <t>カタヅ</t>
    </rPh>
    <phoneticPr fontId="2"/>
  </si>
  <si>
    <t>・前日準備なし。当日８時会館してもらい準備。ネット８面使用。</t>
    <rPh sb="1" eb="3">
      <t>ゼンジツ</t>
    </rPh>
    <rPh sb="3" eb="5">
      <t>ジュンビ</t>
    </rPh>
    <rPh sb="8" eb="10">
      <t>トウジツ</t>
    </rPh>
    <rPh sb="11" eb="12">
      <t>ジ</t>
    </rPh>
    <rPh sb="12" eb="14">
      <t>カイカン</t>
    </rPh>
    <rPh sb="19" eb="21">
      <t>ジュンビ</t>
    </rPh>
    <rPh sb="26" eb="27">
      <t>メン</t>
    </rPh>
    <rPh sb="27" eb="29">
      <t>シヨウ</t>
    </rPh>
    <phoneticPr fontId="2"/>
  </si>
  <si>
    <t>　日がさしてブラインドウから日がもれるため向きを調整してもらうが、</t>
    <phoneticPr fontId="2"/>
  </si>
  <si>
    <t>　使えなかった。</t>
    <rPh sb="1" eb="2">
      <t>ツカ</t>
    </rPh>
    <phoneticPr fontId="2"/>
  </si>
  <si>
    <t>　折れ曲がったり壊れている箇所は直らず、端から２番目のコートは</t>
    <rPh sb="1" eb="2">
      <t>オ</t>
    </rPh>
    <rPh sb="3" eb="4">
      <t>マ</t>
    </rPh>
    <rPh sb="8" eb="9">
      <t>コワ</t>
    </rPh>
    <rPh sb="13" eb="15">
      <t>カショ</t>
    </rPh>
    <rPh sb="16" eb="17">
      <t>ナオ</t>
    </rPh>
    <phoneticPr fontId="2"/>
  </si>
  <si>
    <t>・今回初めて年齢110歳以上の部を追加した。</t>
    <rPh sb="1" eb="3">
      <t>コンカイ</t>
    </rPh>
    <rPh sb="3" eb="4">
      <t>ハジ</t>
    </rPh>
    <rPh sb="6" eb="8">
      <t>ネンレイ</t>
    </rPh>
    <rPh sb="11" eb="12">
      <t>サイ</t>
    </rPh>
    <rPh sb="12" eb="14">
      <t>イジョウ</t>
    </rPh>
    <rPh sb="15" eb="16">
      <t>ブ</t>
    </rPh>
    <rPh sb="17" eb="19">
      <t>ツイカ</t>
    </rPh>
    <phoneticPr fontId="2"/>
  </si>
  <si>
    <t>　来年も行う予定。（総会で決定する。）</t>
    <rPh sb="1" eb="3">
      <t>ライネン</t>
    </rPh>
    <rPh sb="4" eb="5">
      <t>オコナ</t>
    </rPh>
    <rPh sb="6" eb="8">
      <t>ヨテイ</t>
    </rPh>
    <rPh sb="10" eb="12">
      <t>ソウカイ</t>
    </rPh>
    <rPh sb="13" eb="15">
      <t>ケッテイ</t>
    </rPh>
    <phoneticPr fontId="2"/>
  </si>
  <si>
    <t>　16:50頃には全員退館。　17時前に解散。</t>
    <rPh sb="6" eb="7">
      <t>ゴロ</t>
    </rPh>
    <rPh sb="9" eb="11">
      <t>ゼンイン</t>
    </rPh>
    <rPh sb="11" eb="13">
      <t>タイカン</t>
    </rPh>
    <rPh sb="17" eb="18">
      <t>ジ</t>
    </rPh>
    <rPh sb="18" eb="19">
      <t>マエ</t>
    </rPh>
    <rPh sb="20" eb="22">
      <t>カイサン</t>
    </rPh>
    <phoneticPr fontId="2"/>
  </si>
  <si>
    <t>（備考）</t>
    <rPh sb="1" eb="3">
      <t>ビコウ</t>
    </rPh>
    <phoneticPr fontId="2"/>
  </si>
  <si>
    <t>・縦長い窓もまぶしいため、紙を貼って対処した。</t>
    <rPh sb="1" eb="3">
      <t>タテナガ</t>
    </rPh>
    <rPh sb="4" eb="5">
      <t>マド</t>
    </rPh>
    <rPh sb="13" eb="14">
      <t>シ</t>
    </rPh>
    <rPh sb="15" eb="16">
      <t>ハ</t>
    </rPh>
    <rPh sb="18" eb="20">
      <t>タイショ</t>
    </rPh>
    <phoneticPr fontId="2"/>
  </si>
  <si>
    <t>　　（幅600㎜×長さ3ｍの紙）</t>
    <phoneticPr fontId="2"/>
  </si>
  <si>
    <t>・ほぼタイムテーブル通りに進行し、</t>
    <rPh sb="10" eb="11">
      <t>ドオ</t>
    </rPh>
    <rPh sb="13" eb="15">
      <t>シンコウ</t>
    </rPh>
    <phoneticPr fontId="2"/>
  </si>
  <si>
    <t>　１試合が残ったゲーム開始が16時。</t>
    <rPh sb="5" eb="6">
      <t>ノコ</t>
    </rPh>
    <rPh sb="11" eb="13">
      <t>カイシ</t>
    </rPh>
    <phoneticPr fontId="2"/>
  </si>
  <si>
    <t>以上</t>
    <rPh sb="0" eb="2">
      <t>イジョウ</t>
    </rPh>
    <phoneticPr fontId="2"/>
  </si>
  <si>
    <t>まぶしい</t>
    <phoneticPr fontId="2"/>
  </si>
  <si>
    <t>－</t>
    <phoneticPr fontId="3"/>
  </si>
  <si>
    <t xml:space="preserve"> バドミントン</t>
    <phoneticPr fontId="3"/>
  </si>
  <si>
    <t>森 勇気</t>
  </si>
  <si>
    <t>伊藤洸弥</t>
  </si>
  <si>
    <t>樋口 悟</t>
  </si>
  <si>
    <t>長原芽美</t>
  </si>
  <si>
    <t>清水涼子</t>
  </si>
  <si>
    <t>薦田あかね</t>
  </si>
  <si>
    <t>合田雄太</t>
  </si>
  <si>
    <t>今井勘太</t>
  </si>
  <si>
    <t>神山稔貴</t>
  </si>
  <si>
    <t>石川竜郎</t>
  </si>
  <si>
    <t>阿部 萌</t>
  </si>
  <si>
    <t>森 真樹</t>
  </si>
  <si>
    <t>石川 紫</t>
  </si>
  <si>
    <t>加地龍太</t>
  </si>
  <si>
    <t>石川澄広</t>
  </si>
  <si>
    <t>長原凪沙</t>
  </si>
  <si>
    <t>田岡勇人</t>
  </si>
  <si>
    <t>長野祐也</t>
  </si>
  <si>
    <t>脇 太翼</t>
  </si>
  <si>
    <t>大西翔也</t>
  </si>
  <si>
    <t>白川律稀</t>
  </si>
  <si>
    <t>橋本姫奈</t>
  </si>
  <si>
    <t>中山加奈子</t>
  </si>
  <si>
    <t>岸 幸子</t>
  </si>
  <si>
    <t>橋本富雄</t>
  </si>
  <si>
    <t>大西悠翔</t>
  </si>
  <si>
    <t>長原正悟</t>
  </si>
  <si>
    <t>篠永ひとみ</t>
  </si>
  <si>
    <t>阿部幹誉</t>
  </si>
  <si>
    <t>石川壱斗</t>
  </si>
  <si>
    <t>木下 泉</t>
  </si>
  <si>
    <t>星川 凛</t>
  </si>
  <si>
    <t>山本 響</t>
  </si>
  <si>
    <t>渡部 涼</t>
  </si>
  <si>
    <t>高橋柚杏</t>
  </si>
  <si>
    <t>井川優杏</t>
  </si>
  <si>
    <t>田中重樹</t>
  </si>
  <si>
    <t>遠藤　司</t>
  </si>
  <si>
    <t>大西政義</t>
  </si>
  <si>
    <t>宗次英子</t>
  </si>
  <si>
    <t>井上訓臣</t>
  </si>
  <si>
    <t>高橋廣子</t>
  </si>
  <si>
    <t>飛鷹美有</t>
  </si>
  <si>
    <t>武村 蒼</t>
  </si>
  <si>
    <t>高橋幸也</t>
  </si>
  <si>
    <t>飛鷹勇太</t>
  </si>
  <si>
    <t>三宅輝枝</t>
  </si>
  <si>
    <t>古川陽菜</t>
  </si>
  <si>
    <t>石井ひまり</t>
  </si>
  <si>
    <t>清水梨緒奈</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</si>
</sst>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quot;(&quot;@&quot;)&quot;"/>
    <numFmt numFmtId="177" formatCode="\-"/>
    <numFmt numFmtId="178" formatCode="&quot;&quot;@&quot;位&quot;"/>
  </numFmts>
  <fonts count="88">
    <font>
      <sz val="11"/>
      <name val="ＭＳ ゴシック"/>
      <family val="3"/>
      <charset val="128"/>
    </font>
    <font>
      <sz val="11"/>
      <name val="標準明朝"/>
      <family val="1"/>
      <charset val="128"/>
    </font>
    <font>
      <sz val="6"/>
      <name val="ＭＳ ゴシック"/>
      <family val="3"/>
      <charset val="128"/>
    </font>
    <font>
      <sz val="6"/>
      <name val="ＭＳ Ｐゴシック"/>
      <family val="3"/>
      <charset val="128"/>
    </font>
    <font>
      <sz val="11"/>
      <color indexed="8"/>
      <name val="ＭＳ ゴシック"/>
      <family val="3"/>
      <charset val="128"/>
    </font>
    <font>
      <sz val="8"/>
      <color indexed="8"/>
      <name val="ＭＳ ゴシック"/>
      <family val="3"/>
      <charset val="128"/>
    </font>
    <font>
      <sz val="14"/>
      <color indexed="8"/>
      <name val="ＭＳ ゴシック"/>
      <family val="3"/>
      <charset val="128"/>
    </font>
    <font>
      <sz val="11"/>
      <name val="ＭＳ Ｐゴシック"/>
      <family val="3"/>
      <charset val="128"/>
    </font>
    <font>
      <b/>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8"/>
      <name val="ＭＳ Ｐゴシック"/>
      <family val="3"/>
      <charset val="128"/>
    </font>
    <font>
      <sz val="10"/>
      <color indexed="8"/>
      <name val="ＭＳ ゴシック"/>
      <family val="3"/>
      <charset val="128"/>
    </font>
    <font>
      <sz val="7"/>
      <color indexed="8"/>
      <name val="ＭＳ ゴシック"/>
      <family val="3"/>
      <charset val="128"/>
    </font>
    <font>
      <b/>
      <sz val="12"/>
      <color indexed="8"/>
      <name val="ＭＳ ゴシック"/>
      <family val="3"/>
      <charset val="128"/>
    </font>
    <font>
      <sz val="12"/>
      <name val="ＭＳ 明朝"/>
      <family val="1"/>
      <charset val="128"/>
    </font>
    <font>
      <b/>
      <sz val="16"/>
      <name val="ＭＳ 明朝"/>
      <family val="1"/>
      <charset val="128"/>
    </font>
    <font>
      <b/>
      <sz val="16"/>
      <name val="ＭＳ ゴシック"/>
      <family val="3"/>
      <charset val="128"/>
    </font>
    <font>
      <sz val="14"/>
      <name val="ＭＳ 明朝"/>
      <family val="1"/>
      <charset val="128"/>
    </font>
    <font>
      <sz val="11"/>
      <name val="ＭＳ ゴシック"/>
      <family val="3"/>
      <charset val="128"/>
    </font>
    <font>
      <b/>
      <sz val="20"/>
      <color indexed="8"/>
      <name val="HG丸ｺﾞｼｯｸM-PRO"/>
      <family val="3"/>
      <charset val="128"/>
    </font>
    <font>
      <sz val="20"/>
      <color indexed="8"/>
      <name val="ＭＳ Ｐゴシック"/>
      <family val="3"/>
      <charset val="128"/>
    </font>
    <font>
      <sz val="18"/>
      <color indexed="8"/>
      <name val="ＭＳ Ｐゴシック"/>
      <family val="3"/>
      <charset val="128"/>
    </font>
    <font>
      <b/>
      <sz val="20"/>
      <color indexed="8"/>
      <name val="ＭＳ Ｐゴシック"/>
      <family val="3"/>
      <charset val="128"/>
    </font>
    <font>
      <sz val="11"/>
      <color theme="1"/>
      <name val="ＭＳ Ｐゴシック"/>
      <family val="3"/>
      <charset val="128"/>
      <scheme val="minor"/>
    </font>
    <font>
      <sz val="11"/>
      <color theme="1"/>
      <name val="ＭＳ Ｐゴシック"/>
      <family val="3"/>
      <charset val="128"/>
    </font>
    <font>
      <b/>
      <sz val="20"/>
      <color theme="1"/>
      <name val="HG丸ｺﾞｼｯｸM-PRO"/>
      <family val="3"/>
      <charset val="128"/>
    </font>
    <font>
      <sz val="20"/>
      <color theme="1"/>
      <name val="ＭＳ Ｐゴシック"/>
      <family val="3"/>
      <charset val="128"/>
    </font>
    <font>
      <sz val="18"/>
      <color theme="1"/>
      <name val="ＭＳ Ｐゴシック"/>
      <family val="3"/>
      <charset val="128"/>
    </font>
    <font>
      <sz val="16"/>
      <color theme="1"/>
      <name val="HG丸ｺﾞｼｯｸM-PRO"/>
      <family val="3"/>
      <charset val="128"/>
    </font>
    <font>
      <sz val="12"/>
      <color theme="1"/>
      <name val="ＭＳ ゴシック"/>
      <family val="3"/>
      <charset val="128"/>
    </font>
    <font>
      <sz val="14"/>
      <color theme="1"/>
      <name val="ＭＳ ゴシック"/>
      <family val="3"/>
      <charset val="128"/>
    </font>
    <font>
      <b/>
      <sz val="20"/>
      <color theme="1"/>
      <name val="ＭＳ Ｐゴシック"/>
      <family val="3"/>
      <charset val="128"/>
    </font>
    <font>
      <sz val="8"/>
      <color theme="1"/>
      <name val="ＭＳ Ｐゴシック"/>
      <family val="3"/>
      <charset val="128"/>
    </font>
    <font>
      <sz val="16"/>
      <color theme="1"/>
      <name val="ＭＳ Ｐゴシック"/>
      <family val="3"/>
      <charset val="128"/>
    </font>
    <font>
      <sz val="14"/>
      <color theme="1"/>
      <name val="ＭＳ Ｐゴシック"/>
      <family val="3"/>
      <charset val="128"/>
    </font>
    <font>
      <sz val="7"/>
      <color theme="1"/>
      <name val="ＭＳ Ｐゴシック"/>
      <family val="3"/>
      <charset val="128"/>
    </font>
    <font>
      <sz val="12"/>
      <color theme="1"/>
      <name val="ＭＳ Ｐゴシック"/>
      <family val="3"/>
      <charset val="128"/>
    </font>
    <font>
      <sz val="11"/>
      <color theme="1"/>
      <name val="ＭＳ ゴシック"/>
      <family val="3"/>
      <charset val="128"/>
    </font>
    <font>
      <sz val="22"/>
      <color theme="1"/>
      <name val="HG丸ｺﾞｼｯｸM-PRO"/>
      <family val="3"/>
      <charset val="128"/>
    </font>
    <font>
      <b/>
      <sz val="28"/>
      <color theme="1"/>
      <name val="HG丸ｺﾞｼｯｸM-PRO"/>
      <family val="3"/>
      <charset val="128"/>
    </font>
    <font>
      <b/>
      <sz val="16"/>
      <color theme="1"/>
      <name val="HG丸ｺﾞｼｯｸM-PRO"/>
      <family val="3"/>
      <charset val="128"/>
    </font>
    <font>
      <sz val="8"/>
      <color theme="1"/>
      <name val="ＭＳ ゴシック"/>
      <family val="3"/>
      <charset val="128"/>
    </font>
    <font>
      <sz val="16"/>
      <color theme="1"/>
      <name val="ＭＳ ゴシック"/>
      <family val="3"/>
      <charset val="128"/>
    </font>
    <font>
      <sz val="28"/>
      <color theme="1"/>
      <name val="HG丸ｺﾞｼｯｸM-PRO"/>
      <family val="3"/>
      <charset val="128"/>
    </font>
    <font>
      <sz val="18"/>
      <color theme="1"/>
      <name val="ＭＳ ゴシック"/>
      <family val="3"/>
      <charset val="128"/>
    </font>
    <font>
      <b/>
      <sz val="24"/>
      <color theme="1"/>
      <name val="ＭＳ ゴシック"/>
      <family val="3"/>
      <charset val="128"/>
    </font>
    <font>
      <sz val="12"/>
      <color theme="1"/>
      <name val="HG丸ｺﾞｼｯｸM-PRO"/>
      <family val="3"/>
      <charset val="128"/>
    </font>
    <font>
      <b/>
      <sz val="14"/>
      <color theme="1"/>
      <name val="HG丸ｺﾞｼｯｸM-PRO"/>
      <family val="3"/>
      <charset val="128"/>
    </font>
    <font>
      <sz val="14"/>
      <color theme="1"/>
      <name val="HG丸ｺﾞｼｯｸM-PRO"/>
      <family val="3"/>
      <charset val="128"/>
    </font>
    <font>
      <sz val="18"/>
      <color theme="1"/>
      <name val="HG丸ｺﾞｼｯｸM-PRO"/>
      <family val="3"/>
      <charset val="128"/>
    </font>
    <font>
      <b/>
      <sz val="26"/>
      <color theme="1"/>
      <name val="HG丸ｺﾞｼｯｸM-PRO"/>
      <family val="3"/>
      <charset val="128"/>
    </font>
    <font>
      <sz val="13"/>
      <color theme="1"/>
      <name val="ＭＳ Ｐゴシック"/>
      <family val="3"/>
      <charset val="128"/>
    </font>
    <font>
      <sz val="16"/>
      <color indexed="8"/>
      <name val="ＭＳ Ｐゴシック"/>
      <family val="3"/>
      <charset val="128"/>
    </font>
    <font>
      <sz val="14"/>
      <color indexed="8"/>
      <name val="ＭＳ Ｐゴシック"/>
      <family val="3"/>
      <charset val="128"/>
    </font>
    <font>
      <b/>
      <sz val="16"/>
      <color theme="1"/>
      <name val="ＭＳ Ｐゴシック"/>
      <family val="3"/>
      <charset val="128"/>
    </font>
    <font>
      <u/>
      <sz val="12"/>
      <name val="ＭＳ 明朝"/>
      <family val="1"/>
      <charset val="128"/>
    </font>
    <font>
      <sz val="10"/>
      <color theme="1"/>
      <name val="ＭＳ ゴシック"/>
      <family val="3"/>
      <charset val="128"/>
    </font>
    <font>
      <sz val="10"/>
      <color theme="1"/>
      <name val="ＭＳ Ｐゴシック"/>
      <family val="3"/>
      <charset val="128"/>
    </font>
    <font>
      <b/>
      <sz val="10"/>
      <color theme="1"/>
      <name val="HG丸ｺﾞｼｯｸM-PRO"/>
      <family val="3"/>
      <charset val="128"/>
    </font>
    <font>
      <sz val="13"/>
      <color theme="1"/>
      <name val="ＭＳ ゴシック"/>
      <family val="3"/>
      <charset val="128"/>
    </font>
    <font>
      <sz val="10"/>
      <color theme="1"/>
      <name val="HG丸ｺﾞｼｯｸM-PRO"/>
      <family val="3"/>
      <charset val="128"/>
    </font>
    <font>
      <u/>
      <sz val="18"/>
      <color theme="1"/>
      <name val="HG丸ｺﾞｼｯｸM-PRO"/>
      <family val="3"/>
      <charset val="128"/>
    </font>
    <font>
      <sz val="11"/>
      <color theme="1"/>
      <name val="HG丸ｺﾞｼｯｸM-PRO"/>
      <family val="3"/>
      <charset val="128"/>
    </font>
    <font>
      <b/>
      <sz val="13"/>
      <color indexed="8"/>
      <name val="ＭＳ ゴシック"/>
      <family val="3"/>
      <charset val="128"/>
    </font>
    <font>
      <sz val="13"/>
      <color indexed="8"/>
      <name val="ＭＳ ゴシック"/>
      <family val="3"/>
      <charset val="128"/>
    </font>
    <font>
      <sz val="13"/>
      <color indexed="8"/>
      <name val="ＭＳ Ｐゴシック"/>
      <family val="3"/>
      <charset val="128"/>
    </font>
    <font>
      <sz val="13"/>
      <name val="ＭＳ ゴシック"/>
      <family val="3"/>
      <charset val="128"/>
    </font>
    <font>
      <b/>
      <sz val="24"/>
      <color indexed="8"/>
      <name val="ＭＳ ゴシック"/>
      <family val="3"/>
      <charset val="128"/>
    </font>
    <font>
      <b/>
      <sz val="18"/>
      <color theme="1"/>
      <name val="HG丸ｺﾞｼｯｸM-PRO"/>
      <family val="3"/>
      <charset val="128"/>
    </font>
    <font>
      <b/>
      <sz val="10"/>
      <color theme="1"/>
      <name val="ＭＳ Ｐゴシック"/>
      <family val="3"/>
      <charset val="128"/>
    </font>
    <font>
      <sz val="12"/>
      <color theme="1"/>
      <name val="ＭＳ 明朝"/>
      <family val="1"/>
      <charset val="128"/>
    </font>
    <font>
      <b/>
      <sz val="12"/>
      <color theme="1"/>
      <name val="HG丸ｺﾞｼｯｸM-PRO"/>
      <family val="3"/>
      <charset val="128"/>
    </font>
    <font>
      <b/>
      <sz val="12"/>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8" tint="0.79998168889431442"/>
        <bgColor indexed="64"/>
      </patternFill>
    </fill>
  </fills>
  <borders count="1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hair">
        <color indexed="64"/>
      </right>
      <top/>
      <bottom/>
      <diagonal/>
    </border>
    <border>
      <left style="hair">
        <color indexed="64"/>
      </left>
      <right/>
      <top/>
      <bottom/>
      <diagonal/>
    </border>
    <border>
      <left style="thin">
        <color indexed="64"/>
      </left>
      <right/>
      <top/>
      <bottom/>
      <diagonal/>
    </border>
    <border>
      <left style="medium">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8"/>
      </right>
      <top/>
      <bottom style="thin">
        <color indexed="8"/>
      </bottom>
      <diagonal/>
    </border>
    <border>
      <left/>
      <right style="thin">
        <color indexed="8"/>
      </right>
      <top style="thin">
        <color indexed="8"/>
      </top>
      <bottom/>
      <diagonal/>
    </border>
    <border>
      <left style="thin">
        <color indexed="8"/>
      </left>
      <right/>
      <top/>
      <bottom/>
      <diagonal/>
    </border>
    <border>
      <left style="medium">
        <color indexed="64"/>
      </left>
      <right/>
      <top style="medium">
        <color indexed="64"/>
      </top>
      <bottom/>
      <diagonal/>
    </border>
    <border>
      <left style="thin">
        <color indexed="8"/>
      </left>
      <right/>
      <top style="thin">
        <color indexed="64"/>
      </top>
      <bottom/>
      <diagonal/>
    </border>
    <border>
      <left style="thin">
        <color indexed="8"/>
      </left>
      <right/>
      <top/>
      <bottom style="thin">
        <color indexed="8"/>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8"/>
      </left>
      <right/>
      <top style="thin">
        <color indexed="8"/>
      </top>
      <bottom/>
      <diagonal/>
    </border>
    <border diagonalDown="1">
      <left/>
      <right style="thin">
        <color indexed="64"/>
      </right>
      <top/>
      <bottom style="medium">
        <color indexed="64"/>
      </bottom>
      <diagonal style="thin">
        <color indexed="64"/>
      </diagonal>
    </border>
    <border>
      <left style="thin">
        <color indexed="64"/>
      </left>
      <right/>
      <top style="thin">
        <color indexed="64"/>
      </top>
      <bottom style="hair">
        <color indexed="64"/>
      </bottom>
      <diagonal/>
    </border>
    <border>
      <left/>
      <right/>
      <top/>
      <bottom style="thin">
        <color auto="1"/>
      </bottom>
      <diagonal/>
    </border>
    <border>
      <left/>
      <right style="thin">
        <color auto="1"/>
      </right>
      <top/>
      <bottom style="thin">
        <color auto="1"/>
      </bottom>
      <diagonal/>
    </border>
    <border>
      <left/>
      <right style="thin">
        <color indexed="8"/>
      </right>
      <top/>
      <bottom/>
      <diagonal/>
    </border>
    <border>
      <left style="thin">
        <color indexed="8"/>
      </left>
      <right/>
      <top style="double">
        <color indexed="8"/>
      </top>
      <bottom/>
      <diagonal/>
    </border>
    <border>
      <left/>
      <right style="thin">
        <color indexed="8"/>
      </right>
      <top style="double">
        <color indexed="8"/>
      </top>
      <bottom/>
      <diagonal/>
    </border>
    <border>
      <left/>
      <right/>
      <top style="double">
        <color indexed="8"/>
      </top>
      <bottom/>
      <diagonal/>
    </border>
    <border>
      <left/>
      <right style="thin">
        <color indexed="64"/>
      </right>
      <top style="double">
        <color indexed="8"/>
      </top>
      <bottom/>
      <diagonal/>
    </border>
    <border>
      <left style="thin">
        <color indexed="8"/>
      </left>
      <right/>
      <top/>
      <bottom style="double">
        <color indexed="8"/>
      </bottom>
      <diagonal/>
    </border>
    <border>
      <left/>
      <right style="thin">
        <color indexed="8"/>
      </right>
      <top/>
      <bottom style="double">
        <color indexed="8"/>
      </bottom>
      <diagonal/>
    </border>
    <border>
      <left/>
      <right/>
      <top/>
      <bottom style="double">
        <color indexed="8"/>
      </bottom>
      <diagonal/>
    </border>
    <border>
      <left/>
      <right style="thin">
        <color indexed="64"/>
      </right>
      <top/>
      <bottom style="double">
        <color indexed="8"/>
      </bottom>
      <diagonal/>
    </border>
    <border>
      <left/>
      <right/>
      <top/>
      <bottom style="thin">
        <color indexed="8"/>
      </bottom>
      <diagonal/>
    </border>
    <border>
      <left/>
      <right style="thin">
        <color indexed="64"/>
      </right>
      <top/>
      <bottom style="thin">
        <color indexed="8"/>
      </bottom>
      <diagonal/>
    </border>
    <border>
      <left/>
      <right/>
      <top/>
      <bottom style="mediumDashDot">
        <color auto="1"/>
      </bottom>
      <diagonal/>
    </border>
    <border>
      <left/>
      <right style="thick">
        <color rgb="FFFF0000"/>
      </right>
      <top/>
      <bottom/>
      <diagonal/>
    </border>
    <border>
      <left style="thin">
        <color indexed="64"/>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ck">
        <color rgb="FFFF0000"/>
      </right>
      <top style="thick">
        <color rgb="FFFF0000"/>
      </top>
      <bottom/>
      <diagonal/>
    </border>
    <border>
      <left style="thin">
        <color indexed="64"/>
      </left>
      <right/>
      <top style="thick">
        <color rgb="FFFF0000"/>
      </top>
      <bottom/>
      <diagonal/>
    </border>
    <border>
      <left/>
      <right/>
      <top style="thick">
        <color rgb="FFFF0000"/>
      </top>
      <bottom/>
      <diagonal/>
    </border>
    <border>
      <left style="thick">
        <color rgb="FFFF0000"/>
      </left>
      <right/>
      <top style="thick">
        <color rgb="FFFF0000"/>
      </top>
      <bottom/>
      <diagonal/>
    </border>
    <border>
      <left/>
      <right style="thin">
        <color indexed="64"/>
      </right>
      <top style="thick">
        <color rgb="FFFF0000"/>
      </top>
      <bottom/>
      <diagonal/>
    </border>
    <border>
      <left style="thick">
        <color rgb="FFFF0000"/>
      </left>
      <right style="thin">
        <color indexed="64"/>
      </right>
      <top/>
      <bottom style="thick">
        <color rgb="FFFF0000"/>
      </bottom>
      <diagonal/>
    </border>
    <border>
      <left style="thin">
        <color indexed="64"/>
      </left>
      <right style="thin">
        <color indexed="64"/>
      </right>
      <top style="thick">
        <color rgb="FFFF0000"/>
      </top>
      <bottom/>
      <diagonal/>
    </border>
    <border>
      <left style="thick">
        <color rgb="FFFF0000"/>
      </left>
      <right/>
      <top/>
      <bottom style="thick">
        <color rgb="FFFF0000"/>
      </bottom>
      <diagonal/>
    </border>
    <border>
      <left/>
      <right style="thin">
        <color indexed="64"/>
      </right>
      <top/>
      <bottom style="thick">
        <color rgb="FFFF0000"/>
      </bottom>
      <diagonal/>
    </border>
    <border>
      <left/>
      <right/>
      <top/>
      <bottom style="slantDashDot">
        <color auto="1"/>
      </bottom>
      <diagonal/>
    </border>
    <border>
      <left style="slantDashDot">
        <color auto="1"/>
      </left>
      <right/>
      <top/>
      <bottom style="slantDashDot">
        <color auto="1"/>
      </bottom>
      <diagonal/>
    </border>
    <border>
      <left/>
      <right style="slantDashDot">
        <color auto="1"/>
      </right>
      <top/>
      <bottom style="slantDashDot">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s>
  <cellStyleXfs count="54">
    <xf numFmtId="0" fontId="0" fillId="0" borderId="0" applyBorder="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7"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8"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6" fontId="7" fillId="0" borderId="0" applyFont="0" applyFill="0" applyBorder="0" applyAlignment="0" applyProtection="0">
      <alignment vertical="center"/>
    </xf>
    <xf numFmtId="0" fontId="23" fillId="7" borderId="4" applyNumberFormat="0" applyAlignment="0" applyProtection="0">
      <alignment vertical="center"/>
    </xf>
    <xf numFmtId="0" fontId="7" fillId="0" borderId="0"/>
    <xf numFmtId="0" fontId="33" fillId="0" borderId="0" applyBorder="0"/>
    <xf numFmtId="0" fontId="7" fillId="0" borderId="0">
      <alignment vertical="center"/>
    </xf>
    <xf numFmtId="0" fontId="7" fillId="0" borderId="0"/>
    <xf numFmtId="0" fontId="33" fillId="0" borderId="0" applyBorder="0"/>
    <xf numFmtId="0" fontId="38" fillId="0" borderId="0">
      <alignment vertical="center"/>
    </xf>
    <xf numFmtId="0" fontId="33" fillId="0" borderId="0" applyBorder="0"/>
    <xf numFmtId="0" fontId="7" fillId="0" borderId="0">
      <alignment vertical="center"/>
    </xf>
    <xf numFmtId="0" fontId="24" fillId="4" borderId="0" applyNumberFormat="0" applyBorder="0" applyAlignment="0" applyProtection="0">
      <alignment vertical="center"/>
    </xf>
  </cellStyleXfs>
  <cellXfs count="652">
    <xf numFmtId="0" fontId="0" fillId="0" borderId="0" xfId="0"/>
    <xf numFmtId="0" fontId="4" fillId="24" borderId="0" xfId="46" applyFont="1" applyFill="1" applyAlignment="1">
      <alignment vertical="center"/>
    </xf>
    <xf numFmtId="38" fontId="26" fillId="24" borderId="18" xfId="34" applyFont="1" applyFill="1" applyBorder="1" applyAlignment="1">
      <alignment horizontal="right" vertical="center" shrinkToFit="1"/>
    </xf>
    <xf numFmtId="38" fontId="26" fillId="24" borderId="19" xfId="34" applyFont="1" applyFill="1" applyBorder="1" applyAlignment="1">
      <alignment horizontal="right" vertical="center" shrinkToFit="1"/>
    </xf>
    <xf numFmtId="38" fontId="26" fillId="24" borderId="20" xfId="34" applyFont="1" applyFill="1" applyBorder="1" applyAlignment="1">
      <alignment horizontal="right" vertical="center" shrinkToFit="1"/>
    </xf>
    <xf numFmtId="38" fontId="26" fillId="24" borderId="10" xfId="34" applyFont="1" applyFill="1" applyBorder="1" applyAlignment="1">
      <alignment horizontal="right" vertical="center" shrinkToFit="1"/>
    </xf>
    <xf numFmtId="38" fontId="26" fillId="24" borderId="0" xfId="34" applyFont="1" applyFill="1" applyBorder="1" applyAlignment="1">
      <alignment horizontal="right" vertical="center" shrinkToFit="1"/>
    </xf>
    <xf numFmtId="38" fontId="26" fillId="24" borderId="25" xfId="34" applyFont="1" applyFill="1" applyBorder="1" applyAlignment="1">
      <alignment horizontal="right" vertical="center" shrinkToFit="1"/>
    </xf>
    <xf numFmtId="0" fontId="5" fillId="25" borderId="24" xfId="46" applyFont="1" applyFill="1" applyBorder="1" applyAlignment="1">
      <alignment horizontal="right" vertical="center" shrinkToFit="1"/>
    </xf>
    <xf numFmtId="0" fontId="5" fillId="25" borderId="34" xfId="46" applyFont="1" applyFill="1" applyBorder="1" applyAlignment="1">
      <alignment horizontal="right" vertical="center" shrinkToFit="1"/>
    </xf>
    <xf numFmtId="0" fontId="28" fillId="0" borderId="25" xfId="46" applyFont="1" applyFill="1" applyBorder="1" applyAlignment="1">
      <alignment horizontal="center" vertical="center"/>
    </xf>
    <xf numFmtId="0" fontId="5" fillId="24" borderId="0" xfId="46" applyFont="1" applyFill="1" applyBorder="1" applyAlignment="1">
      <alignment shrinkToFit="1"/>
    </xf>
    <xf numFmtId="177" fontId="5" fillId="24" borderId="0" xfId="46" applyNumberFormat="1" applyFont="1" applyFill="1" applyBorder="1" applyAlignment="1">
      <alignment horizontal="right" vertical="center" shrinkToFit="1"/>
    </xf>
    <xf numFmtId="0" fontId="27" fillId="0" borderId="0" xfId="46" applyFont="1" applyFill="1" applyAlignment="1">
      <alignment vertical="center"/>
    </xf>
    <xf numFmtId="0" fontId="5" fillId="25" borderId="0" xfId="46" applyFont="1" applyFill="1" applyBorder="1" applyAlignment="1">
      <alignment horizontal="right" vertical="center" shrinkToFit="1"/>
    </xf>
    <xf numFmtId="0" fontId="27" fillId="0" borderId="0" xfId="46" applyFont="1" applyFill="1" applyAlignment="1">
      <alignment vertical="center" shrinkToFit="1"/>
    </xf>
    <xf numFmtId="0" fontId="5" fillId="25" borderId="33" xfId="46" applyFont="1" applyFill="1" applyBorder="1" applyAlignment="1">
      <alignment horizontal="right" vertical="center" shrinkToFit="1"/>
    </xf>
    <xf numFmtId="177" fontId="5" fillId="24" borderId="33" xfId="46" applyNumberFormat="1" applyFont="1" applyFill="1" applyBorder="1" applyAlignment="1">
      <alignment horizontal="right" vertical="center" shrinkToFit="1"/>
    </xf>
    <xf numFmtId="177" fontId="5" fillId="24" borderId="37" xfId="46" applyNumberFormat="1" applyFont="1" applyFill="1" applyBorder="1" applyAlignment="1">
      <alignment horizontal="right" vertical="center" shrinkToFit="1"/>
    </xf>
    <xf numFmtId="0" fontId="27" fillId="24" borderId="0" xfId="46" applyFont="1" applyFill="1" applyAlignment="1">
      <alignment vertical="center" shrinkToFit="1"/>
    </xf>
    <xf numFmtId="0" fontId="5" fillId="25" borderId="44" xfId="46" applyFont="1" applyFill="1" applyBorder="1" applyAlignment="1">
      <alignment horizontal="right" vertical="center" shrinkToFit="1"/>
    </xf>
    <xf numFmtId="0" fontId="39" fillId="24" borderId="0" xfId="0" applyFont="1" applyFill="1" applyAlignment="1">
      <alignment vertical="center"/>
    </xf>
    <xf numFmtId="0" fontId="40" fillId="24" borderId="0" xfId="0" applyFont="1" applyFill="1" applyAlignment="1">
      <alignment vertical="center"/>
    </xf>
    <xf numFmtId="0" fontId="41" fillId="24" borderId="0" xfId="0" applyFont="1" applyFill="1" applyAlignment="1">
      <alignment vertical="center"/>
    </xf>
    <xf numFmtId="0" fontId="42" fillId="24" borderId="0" xfId="0" applyFont="1" applyFill="1" applyAlignment="1">
      <alignment vertical="center"/>
    </xf>
    <xf numFmtId="0" fontId="43" fillId="24" borderId="0" xfId="0" applyFont="1" applyFill="1" applyAlignment="1">
      <alignment vertical="center"/>
    </xf>
    <xf numFmtId="0" fontId="46" fillId="24" borderId="0" xfId="0" applyFont="1" applyFill="1" applyAlignment="1">
      <alignment vertical="center"/>
    </xf>
    <xf numFmtId="0" fontId="44" fillId="24" borderId="0" xfId="0" applyNumberFormat="1" applyFont="1" applyFill="1" applyBorder="1" applyAlignment="1">
      <alignment horizontal="center" vertical="center" shrinkToFit="1"/>
    </xf>
    <xf numFmtId="0" fontId="44" fillId="24" borderId="0" xfId="0" applyFont="1" applyFill="1" applyBorder="1" applyAlignment="1">
      <alignment vertical="center" shrinkToFit="1"/>
    </xf>
    <xf numFmtId="0" fontId="47" fillId="24" borderId="0" xfId="0" applyFont="1" applyFill="1" applyBorder="1" applyAlignment="1">
      <alignment vertical="center"/>
    </xf>
    <xf numFmtId="0" fontId="49" fillId="24" borderId="0" xfId="0" applyFont="1" applyFill="1" applyAlignment="1">
      <alignment vertical="center"/>
    </xf>
    <xf numFmtId="0" fontId="50" fillId="24" borderId="0" xfId="0" applyFont="1" applyFill="1" applyAlignment="1">
      <alignment vertical="center" shrinkToFit="1"/>
    </xf>
    <xf numFmtId="0" fontId="53" fillId="24" borderId="0" xfId="0" applyFont="1" applyFill="1" applyAlignment="1">
      <alignment vertical="center"/>
    </xf>
    <xf numFmtId="38" fontId="47" fillId="24" borderId="0" xfId="0" applyNumberFormat="1" applyFont="1" applyFill="1" applyBorder="1" applyAlignment="1">
      <alignment vertical="center"/>
    </xf>
    <xf numFmtId="0" fontId="55" fillId="24" borderId="0" xfId="0" applyFont="1" applyFill="1" applyBorder="1" applyAlignment="1">
      <alignment horizontal="left" vertical="center"/>
    </xf>
    <xf numFmtId="0" fontId="43" fillId="24" borderId="0" xfId="0" applyFont="1" applyFill="1" applyBorder="1" applyAlignment="1">
      <alignment vertical="center"/>
    </xf>
    <xf numFmtId="0" fontId="34" fillId="24" borderId="0" xfId="0" applyFont="1" applyFill="1" applyAlignment="1">
      <alignment vertical="center"/>
    </xf>
    <xf numFmtId="0" fontId="37" fillId="24" borderId="0" xfId="0" applyFont="1" applyFill="1" applyAlignment="1">
      <alignment vertical="center"/>
    </xf>
    <xf numFmtId="0" fontId="35" fillId="24" borderId="0" xfId="0" applyFont="1" applyFill="1" applyAlignment="1">
      <alignment vertical="center"/>
    </xf>
    <xf numFmtId="0" fontId="36" fillId="24" borderId="0" xfId="0" applyFont="1" applyFill="1" applyAlignment="1">
      <alignment vertical="center"/>
    </xf>
    <xf numFmtId="0" fontId="9" fillId="24" borderId="0" xfId="0" applyFont="1" applyFill="1" applyAlignment="1">
      <alignment vertical="center"/>
    </xf>
    <xf numFmtId="0" fontId="9" fillId="26" borderId="0" xfId="0" applyFont="1" applyFill="1" applyAlignment="1">
      <alignment vertical="center"/>
    </xf>
    <xf numFmtId="0" fontId="9" fillId="0" borderId="0" xfId="0" applyFont="1" applyAlignment="1">
      <alignment vertical="center"/>
    </xf>
    <xf numFmtId="0" fontId="25" fillId="0" borderId="0" xfId="0" applyFont="1" applyAlignment="1">
      <alignment vertical="center"/>
    </xf>
    <xf numFmtId="0" fontId="25" fillId="26" borderId="0" xfId="0" applyFont="1" applyFill="1" applyAlignment="1">
      <alignment vertical="center"/>
    </xf>
    <xf numFmtId="0" fontId="56" fillId="24" borderId="24" xfId="0" applyFont="1" applyFill="1" applyBorder="1" applyAlignment="1">
      <alignment horizontal="right" vertical="center" shrinkToFit="1"/>
    </xf>
    <xf numFmtId="0" fontId="56" fillId="24" borderId="0" xfId="0" applyFont="1" applyFill="1" applyBorder="1" applyAlignment="1">
      <alignment horizontal="right" vertical="center" shrinkToFit="1"/>
    </xf>
    <xf numFmtId="0" fontId="56" fillId="24" borderId="0" xfId="0" applyFont="1" applyFill="1" applyBorder="1" applyAlignment="1">
      <alignment vertical="center" shrinkToFit="1"/>
    </xf>
    <xf numFmtId="0" fontId="52" fillId="24" borderId="0" xfId="0" applyFont="1" applyFill="1" applyAlignment="1">
      <alignment vertical="center"/>
    </xf>
    <xf numFmtId="38" fontId="57" fillId="24" borderId="0" xfId="33" applyFont="1" applyFill="1" applyBorder="1" applyAlignment="1">
      <alignment horizontal="left"/>
    </xf>
    <xf numFmtId="0" fontId="59" fillId="24" borderId="0" xfId="0" applyFont="1" applyFill="1" applyAlignment="1">
      <alignment vertical="center"/>
    </xf>
    <xf numFmtId="0" fontId="60" fillId="24" borderId="0" xfId="0" applyFont="1" applyFill="1" applyBorder="1" applyAlignment="1">
      <alignment vertical="center" shrinkToFit="1"/>
    </xf>
    <xf numFmtId="177" fontId="5" fillId="26" borderId="0" xfId="46" applyNumberFormat="1" applyFont="1" applyFill="1" applyBorder="1" applyAlignment="1">
      <alignment horizontal="right" vertical="center" shrinkToFit="1"/>
    </xf>
    <xf numFmtId="38" fontId="26" fillId="26" borderId="0" xfId="34" applyFont="1" applyFill="1" applyBorder="1" applyAlignment="1">
      <alignment horizontal="right" vertical="center" shrinkToFit="1"/>
    </xf>
    <xf numFmtId="38" fontId="44" fillId="24" borderId="0" xfId="33" applyFont="1" applyFill="1" applyBorder="1" applyAlignment="1">
      <alignment vertical="center" shrinkToFit="1"/>
    </xf>
    <xf numFmtId="38" fontId="57" fillId="24" borderId="0" xfId="33" applyFont="1" applyFill="1" applyBorder="1" applyAlignment="1"/>
    <xf numFmtId="0" fontId="61" fillId="24" borderId="0" xfId="0" applyFont="1" applyFill="1" applyAlignment="1">
      <alignment vertical="center"/>
    </xf>
    <xf numFmtId="0" fontId="58" fillId="24" borderId="19" xfId="0" applyFont="1" applyFill="1" applyBorder="1" applyAlignment="1">
      <alignment vertical="center"/>
    </xf>
    <xf numFmtId="0" fontId="61" fillId="24" borderId="19" xfId="0" applyFont="1" applyFill="1" applyBorder="1" applyAlignment="1">
      <alignment vertical="center"/>
    </xf>
    <xf numFmtId="0" fontId="62" fillId="24" borderId="0" xfId="0" applyFont="1" applyFill="1" applyBorder="1" applyAlignment="1">
      <alignment horizontal="left" vertical="center"/>
    </xf>
    <xf numFmtId="0" fontId="64" fillId="24" borderId="0" xfId="0" applyFont="1" applyFill="1" applyAlignment="1">
      <alignment vertical="center"/>
    </xf>
    <xf numFmtId="0" fontId="54" fillId="24" borderId="0" xfId="0" applyFont="1" applyFill="1" applyBorder="1" applyAlignment="1">
      <alignment vertical="center" shrinkToFit="1"/>
    </xf>
    <xf numFmtId="0" fontId="48" fillId="24" borderId="0" xfId="0" applyFont="1" applyFill="1" applyAlignment="1">
      <alignment horizontal="left"/>
    </xf>
    <xf numFmtId="0" fontId="45" fillId="24" borderId="0" xfId="0" applyFont="1" applyFill="1" applyBorder="1" applyAlignment="1">
      <alignment horizontal="right" vertical="center" shrinkToFit="1"/>
    </xf>
    <xf numFmtId="38" fontId="48" fillId="24" borderId="0" xfId="33" applyFont="1" applyFill="1" applyBorder="1" applyAlignment="1">
      <alignment horizontal="left"/>
    </xf>
    <xf numFmtId="0" fontId="54" fillId="24" borderId="0" xfId="0" applyFont="1" applyFill="1" applyBorder="1" applyAlignment="1">
      <alignment horizontal="left" vertical="center"/>
    </xf>
    <xf numFmtId="0" fontId="57" fillId="24" borderId="0" xfId="0" applyFont="1" applyFill="1" applyBorder="1" applyAlignment="1"/>
    <xf numFmtId="0" fontId="5" fillId="26" borderId="0" xfId="46" applyFont="1" applyFill="1" applyBorder="1" applyAlignment="1">
      <alignment horizontal="right" vertical="center" shrinkToFit="1"/>
    </xf>
    <xf numFmtId="0" fontId="44" fillId="24" borderId="0" xfId="0" applyFont="1" applyFill="1" applyBorder="1" applyAlignment="1">
      <alignment horizontal="center" vertical="center" shrinkToFit="1"/>
    </xf>
    <xf numFmtId="0" fontId="40" fillId="24" borderId="0" xfId="0" applyFont="1" applyFill="1" applyBorder="1" applyAlignment="1">
      <alignment vertical="center"/>
    </xf>
    <xf numFmtId="178" fontId="48" fillId="24" borderId="0" xfId="0" applyNumberFormat="1" applyFont="1" applyFill="1" applyBorder="1" applyAlignment="1">
      <alignment vertical="center" shrinkToFit="1"/>
    </xf>
    <xf numFmtId="176" fontId="45" fillId="24" borderId="0" xfId="0" applyNumberFormat="1" applyFont="1" applyFill="1" applyBorder="1" applyAlignment="1">
      <alignment vertical="center" shrinkToFit="1"/>
    </xf>
    <xf numFmtId="0" fontId="45" fillId="24" borderId="0" xfId="0" applyFont="1" applyFill="1" applyBorder="1" applyAlignment="1">
      <alignment vertical="center" shrinkToFit="1"/>
    </xf>
    <xf numFmtId="0" fontId="44" fillId="24" borderId="0" xfId="0" applyFont="1" applyFill="1" applyBorder="1" applyAlignment="1">
      <alignment vertical="center"/>
    </xf>
    <xf numFmtId="38" fontId="45" fillId="24" borderId="0" xfId="33" applyFont="1" applyFill="1" applyBorder="1" applyAlignment="1">
      <alignment vertical="center"/>
    </xf>
    <xf numFmtId="178" fontId="51" fillId="24" borderId="0" xfId="0" applyNumberFormat="1" applyFont="1" applyFill="1" applyBorder="1" applyAlignment="1">
      <alignment horizontal="center" vertical="center" shrinkToFit="1"/>
    </xf>
    <xf numFmtId="38" fontId="44" fillId="24" borderId="0" xfId="33" applyFont="1" applyFill="1" applyBorder="1" applyAlignment="1">
      <alignment vertical="center"/>
    </xf>
    <xf numFmtId="176" fontId="44" fillId="24" borderId="0" xfId="0" applyNumberFormat="1" applyFont="1" applyFill="1" applyBorder="1" applyAlignment="1">
      <alignment horizontal="center" vertical="center" shrinkToFit="1"/>
    </xf>
    <xf numFmtId="0" fontId="65" fillId="24" borderId="0" xfId="0" applyFont="1" applyFill="1" applyBorder="1" applyAlignment="1">
      <alignment vertical="center" shrinkToFit="1"/>
    </xf>
    <xf numFmtId="0" fontId="57" fillId="24" borderId="0" xfId="0" applyFont="1" applyFill="1" applyAlignment="1"/>
    <xf numFmtId="0" fontId="58" fillId="24" borderId="0" xfId="0" applyFont="1" applyFill="1" applyBorder="1" applyAlignment="1">
      <alignment vertical="center" shrinkToFit="1"/>
    </xf>
    <xf numFmtId="0" fontId="39" fillId="24" borderId="0" xfId="0" applyFont="1" applyFill="1" applyBorder="1" applyAlignment="1">
      <alignment vertical="center"/>
    </xf>
    <xf numFmtId="0" fontId="54" fillId="24" borderId="97" xfId="0" applyFont="1" applyFill="1" applyBorder="1" applyAlignment="1">
      <alignment horizontal="left" vertical="center"/>
    </xf>
    <xf numFmtId="0" fontId="55" fillId="24" borderId="97" xfId="0" applyFont="1" applyFill="1" applyBorder="1" applyAlignment="1">
      <alignment horizontal="left" vertical="center"/>
    </xf>
    <xf numFmtId="0" fontId="43" fillId="24" borderId="97" xfId="0" applyFont="1" applyFill="1" applyBorder="1" applyAlignment="1">
      <alignment vertical="center"/>
    </xf>
    <xf numFmtId="0" fontId="39" fillId="24" borderId="97" xfId="0" applyFont="1" applyFill="1" applyBorder="1" applyAlignment="1">
      <alignment vertical="center"/>
    </xf>
    <xf numFmtId="0" fontId="61" fillId="24" borderId="0" xfId="0" applyFont="1" applyFill="1" applyBorder="1" applyAlignment="1">
      <alignment vertical="center"/>
    </xf>
    <xf numFmtId="0" fontId="43" fillId="24" borderId="25" xfId="0" applyFont="1" applyFill="1" applyBorder="1" applyAlignment="1">
      <alignment horizontal="left" vertical="center"/>
    </xf>
    <xf numFmtId="0" fontId="50" fillId="24" borderId="0" xfId="0" applyFont="1" applyFill="1" applyBorder="1" applyAlignment="1">
      <alignment vertical="center" shrinkToFit="1"/>
    </xf>
    <xf numFmtId="0" fontId="66" fillId="24" borderId="35" xfId="0" applyFont="1" applyFill="1" applyBorder="1" applyAlignment="1">
      <alignment vertical="center" shrinkToFit="1"/>
    </xf>
    <xf numFmtId="0" fontId="66" fillId="24" borderId="33" xfId="0" applyFont="1" applyFill="1" applyBorder="1" applyAlignment="1">
      <alignment vertical="center" shrinkToFit="1"/>
    </xf>
    <xf numFmtId="0" fontId="69" fillId="24" borderId="0" xfId="0" applyFont="1" applyFill="1" applyBorder="1" applyAlignment="1">
      <alignment horizontal="left" vertical="center"/>
    </xf>
    <xf numFmtId="0" fontId="48" fillId="24" borderId="0" xfId="0" applyFont="1" applyFill="1" applyBorder="1" applyAlignment="1">
      <alignment vertical="center"/>
    </xf>
    <xf numFmtId="0" fontId="48" fillId="24" borderId="0" xfId="0" applyFont="1" applyFill="1" applyAlignment="1">
      <alignment vertical="center"/>
    </xf>
    <xf numFmtId="0" fontId="51" fillId="24" borderId="0" xfId="0" applyFont="1" applyFill="1" applyAlignment="1">
      <alignment vertical="center"/>
    </xf>
    <xf numFmtId="0" fontId="29" fillId="26" borderId="31" xfId="52" applyFont="1" applyFill="1" applyBorder="1" applyAlignment="1">
      <alignment horizontal="center" vertical="center" shrinkToFit="1"/>
    </xf>
    <xf numFmtId="0" fontId="0" fillId="26" borderId="31" xfId="0" applyFill="1" applyBorder="1" applyAlignment="1">
      <alignment horizontal="center" vertical="center" shrinkToFit="1"/>
    </xf>
    <xf numFmtId="0" fontId="29" fillId="26" borderId="0" xfId="52" applyFont="1" applyFill="1" applyBorder="1" applyAlignment="1">
      <alignment horizontal="center" vertical="center" shrinkToFit="1"/>
    </xf>
    <xf numFmtId="0" fontId="0" fillId="26" borderId="0" xfId="0" applyFill="1" applyBorder="1" applyAlignment="1">
      <alignment horizontal="center" vertical="center" shrinkToFit="1"/>
    </xf>
    <xf numFmtId="0" fontId="29" fillId="26" borderId="0" xfId="52" applyFont="1" applyFill="1">
      <alignment vertical="center"/>
    </xf>
    <xf numFmtId="0" fontId="30" fillId="26" borderId="0" xfId="52" applyFont="1" applyFill="1" applyAlignment="1">
      <alignment horizontal="left" vertical="center"/>
    </xf>
    <xf numFmtId="0" fontId="31" fillId="26" borderId="0" xfId="52" applyFont="1" applyFill="1" applyAlignment="1">
      <alignment horizontal="center" vertical="center"/>
    </xf>
    <xf numFmtId="0" fontId="31" fillId="26" borderId="0" xfId="52" applyFont="1" applyFill="1" applyAlignment="1">
      <alignment horizontal="left" vertical="center"/>
    </xf>
    <xf numFmtId="0" fontId="30" fillId="26" borderId="0" xfId="52" applyFont="1" applyFill="1" applyAlignment="1">
      <alignment vertical="center"/>
    </xf>
    <xf numFmtId="0" fontId="29" fillId="26" borderId="11" xfId="52" applyFont="1" applyFill="1" applyBorder="1" applyAlignment="1">
      <alignment horizontal="center" vertical="center" shrinkToFit="1"/>
    </xf>
    <xf numFmtId="0" fontId="29" fillId="26" borderId="0" xfId="52" applyFont="1" applyFill="1" applyAlignment="1">
      <alignment vertical="center" shrinkToFit="1"/>
    </xf>
    <xf numFmtId="0" fontId="29" fillId="26" borderId="0" xfId="52" applyFont="1" applyFill="1" applyBorder="1">
      <alignment vertical="center"/>
    </xf>
    <xf numFmtId="38" fontId="29" fillId="26" borderId="0" xfId="52" applyNumberFormat="1" applyFont="1" applyFill="1" applyBorder="1" applyAlignment="1">
      <alignment horizontal="center" vertical="center" shrinkToFit="1"/>
    </xf>
    <xf numFmtId="0" fontId="66" fillId="24" borderId="0" xfId="0" applyFont="1" applyFill="1" applyBorder="1" applyAlignment="1">
      <alignment vertical="center" shrinkToFit="1"/>
    </xf>
    <xf numFmtId="38" fontId="51" fillId="24" borderId="0" xfId="33" applyFont="1" applyFill="1" applyBorder="1" applyAlignment="1">
      <alignment vertical="center" shrinkToFit="1"/>
    </xf>
    <xf numFmtId="0" fontId="67" fillId="26" borderId="0" xfId="46" applyFont="1" applyFill="1" applyBorder="1" applyAlignment="1">
      <alignment vertical="top" shrinkToFit="1"/>
    </xf>
    <xf numFmtId="0" fontId="67" fillId="26" borderId="0" xfId="46" applyFont="1" applyFill="1" applyBorder="1" applyAlignment="1">
      <alignment vertical="center" shrinkToFit="1"/>
    </xf>
    <xf numFmtId="0" fontId="57" fillId="24" borderId="0" xfId="0" applyFont="1" applyFill="1" applyBorder="1" applyAlignment="1">
      <alignment horizontal="left"/>
    </xf>
    <xf numFmtId="0" fontId="57" fillId="24" borderId="0" xfId="0" applyFont="1" applyFill="1" applyAlignment="1">
      <alignment horizontal="left"/>
    </xf>
    <xf numFmtId="178" fontId="48" fillId="24" borderId="0" xfId="0" applyNumberFormat="1" applyFont="1" applyFill="1" applyBorder="1" applyAlignment="1">
      <alignment horizontal="center" vertical="center" shrinkToFit="1"/>
    </xf>
    <xf numFmtId="178" fontId="68" fillId="26" borderId="0" xfId="46" applyNumberFormat="1" applyFont="1" applyFill="1" applyBorder="1" applyAlignment="1">
      <alignment horizontal="center" vertical="center" shrinkToFit="1"/>
    </xf>
    <xf numFmtId="178" fontId="4" fillId="24" borderId="0" xfId="46" applyNumberFormat="1" applyFont="1" applyFill="1" applyBorder="1" applyAlignment="1">
      <alignment horizontal="center" vertical="center" shrinkToFit="1"/>
    </xf>
    <xf numFmtId="0" fontId="29" fillId="26" borderId="13" xfId="52" applyFont="1" applyFill="1" applyBorder="1" applyAlignment="1">
      <alignment horizontal="center" vertical="center" shrinkToFit="1"/>
    </xf>
    <xf numFmtId="38" fontId="26" fillId="26" borderId="25" xfId="34" applyFont="1" applyFill="1" applyBorder="1" applyAlignment="1">
      <alignment horizontal="right" vertical="center" shrinkToFit="1"/>
    </xf>
    <xf numFmtId="38" fontId="26" fillId="26" borderId="10" xfId="34" applyFont="1" applyFill="1" applyBorder="1" applyAlignment="1">
      <alignment horizontal="right" vertical="center" shrinkToFit="1"/>
    </xf>
    <xf numFmtId="38" fontId="26" fillId="26" borderId="20" xfId="34" applyFont="1" applyFill="1" applyBorder="1" applyAlignment="1">
      <alignment horizontal="right" vertical="center" shrinkToFit="1"/>
    </xf>
    <xf numFmtId="38" fontId="26" fillId="26" borderId="19" xfId="34" applyFont="1" applyFill="1" applyBorder="1" applyAlignment="1">
      <alignment horizontal="right" vertical="center" shrinkToFit="1"/>
    </xf>
    <xf numFmtId="38" fontId="26" fillId="26" borderId="18" xfId="34" applyFont="1" applyFill="1" applyBorder="1" applyAlignment="1">
      <alignment horizontal="right" vertical="center" shrinkToFit="1"/>
    </xf>
    <xf numFmtId="0" fontId="39" fillId="26" borderId="0" xfId="0" applyFont="1" applyFill="1" applyAlignment="1">
      <alignment vertical="center"/>
    </xf>
    <xf numFmtId="0" fontId="57" fillId="24" borderId="0" xfId="0" applyFont="1" applyFill="1" applyAlignment="1">
      <alignment horizontal="left"/>
    </xf>
    <xf numFmtId="0" fontId="29" fillId="26" borderId="12" xfId="52" applyFont="1" applyFill="1" applyBorder="1" applyAlignment="1">
      <alignment horizontal="center" vertical="center" shrinkToFit="1"/>
    </xf>
    <xf numFmtId="0" fontId="29" fillId="26" borderId="14" xfId="52" applyFont="1" applyFill="1" applyBorder="1" applyAlignment="1">
      <alignment horizontal="center" vertical="center" shrinkToFit="1"/>
    </xf>
    <xf numFmtId="0" fontId="26" fillId="24" borderId="25" xfId="46" applyFont="1" applyFill="1" applyBorder="1" applyAlignment="1">
      <alignment horizontal="right" vertical="center" shrinkToFit="1"/>
    </xf>
    <xf numFmtId="0" fontId="29" fillId="26" borderId="0" xfId="52" quotePrefix="1" applyFont="1" applyFill="1">
      <alignment vertical="center"/>
    </xf>
    <xf numFmtId="0" fontId="29" fillId="26" borderId="0" xfId="52" applyFont="1" applyFill="1" applyAlignment="1">
      <alignment vertical="center"/>
    </xf>
    <xf numFmtId="0" fontId="26" fillId="25" borderId="24" xfId="46" applyFont="1" applyFill="1" applyBorder="1" applyAlignment="1">
      <alignment horizontal="right" vertical="center" shrinkToFit="1"/>
    </xf>
    <xf numFmtId="177" fontId="26" fillId="24" borderId="0" xfId="46" applyNumberFormat="1" applyFont="1" applyFill="1" applyBorder="1" applyAlignment="1">
      <alignment horizontal="right" vertical="center" shrinkToFit="1"/>
    </xf>
    <xf numFmtId="0" fontId="26" fillId="25" borderId="0" xfId="46" applyFont="1" applyFill="1" applyBorder="1" applyAlignment="1">
      <alignment horizontal="right" vertical="center" shrinkToFit="1"/>
    </xf>
    <xf numFmtId="177" fontId="26" fillId="24" borderId="37" xfId="46" applyNumberFormat="1" applyFont="1" applyFill="1" applyBorder="1" applyAlignment="1">
      <alignment horizontal="right" vertical="center" shrinkToFit="1"/>
    </xf>
    <xf numFmtId="0" fontId="26" fillId="25" borderId="37" xfId="46" applyFont="1" applyFill="1" applyBorder="1" applyAlignment="1">
      <alignment horizontal="right" vertical="center" shrinkToFit="1"/>
    </xf>
    <xf numFmtId="0" fontId="26" fillId="25" borderId="44" xfId="46" applyFont="1" applyFill="1" applyBorder="1" applyAlignment="1">
      <alignment horizontal="right" vertical="center" shrinkToFit="1"/>
    </xf>
    <xf numFmtId="0" fontId="26" fillId="25" borderId="0" xfId="46" quotePrefix="1" applyNumberFormat="1" applyFont="1" applyFill="1" applyBorder="1" applyAlignment="1">
      <alignment horizontal="right" vertical="center" shrinkToFit="1"/>
    </xf>
    <xf numFmtId="0" fontId="26" fillId="25" borderId="34" xfId="46" applyFont="1" applyFill="1" applyBorder="1" applyAlignment="1">
      <alignment horizontal="right" vertical="center" shrinkToFit="1"/>
    </xf>
    <xf numFmtId="0" fontId="26" fillId="25" borderId="33" xfId="46" applyFont="1" applyFill="1" applyBorder="1" applyAlignment="1">
      <alignment horizontal="right" vertical="center" shrinkToFit="1"/>
    </xf>
    <xf numFmtId="177" fontId="26" fillId="24" borderId="33" xfId="46" applyNumberFormat="1" applyFont="1" applyFill="1" applyBorder="1" applyAlignment="1">
      <alignment horizontal="right" vertical="center" shrinkToFit="1"/>
    </xf>
    <xf numFmtId="0" fontId="26" fillId="24" borderId="0" xfId="46" applyFont="1" applyFill="1" applyBorder="1" applyAlignment="1">
      <alignment horizontal="right" vertical="center" shrinkToFit="1"/>
    </xf>
    <xf numFmtId="0" fontId="26" fillId="24" borderId="35" xfId="46" applyFont="1" applyFill="1" applyBorder="1" applyAlignment="1">
      <alignment horizontal="right" vertical="center" shrinkToFit="1"/>
    </xf>
    <xf numFmtId="0" fontId="26" fillId="24" borderId="33" xfId="46" applyFont="1" applyFill="1" applyBorder="1" applyAlignment="1">
      <alignment horizontal="right" vertical="center" shrinkToFit="1"/>
    </xf>
    <xf numFmtId="177" fontId="26" fillId="24" borderId="31" xfId="46" applyNumberFormat="1" applyFont="1" applyFill="1" applyBorder="1" applyAlignment="1">
      <alignment horizontal="right" vertical="center" shrinkToFit="1"/>
    </xf>
    <xf numFmtId="0" fontId="26" fillId="24" borderId="24" xfId="46" applyFont="1" applyFill="1" applyBorder="1" applyAlignment="1">
      <alignment horizontal="right" vertical="center" shrinkToFit="1"/>
    </xf>
    <xf numFmtId="0" fontId="26" fillId="24" borderId="34" xfId="46" applyFont="1" applyFill="1" applyBorder="1" applyAlignment="1">
      <alignment horizontal="right" vertical="center" shrinkToFit="1"/>
    </xf>
    <xf numFmtId="0" fontId="26" fillId="24" borderId="32" xfId="46" applyFont="1" applyFill="1" applyBorder="1" applyAlignment="1">
      <alignment horizontal="right" vertical="center" shrinkToFit="1"/>
    </xf>
    <xf numFmtId="0" fontId="26" fillId="24" borderId="31" xfId="46" applyFont="1" applyFill="1" applyBorder="1" applyAlignment="1">
      <alignment horizontal="right" vertical="center" shrinkToFit="1"/>
    </xf>
    <xf numFmtId="0" fontId="26" fillId="24" borderId="20" xfId="46" applyFont="1" applyFill="1" applyBorder="1" applyAlignment="1">
      <alignment horizontal="right" vertical="center" shrinkToFit="1"/>
    </xf>
    <xf numFmtId="177" fontId="26" fillId="24" borderId="19" xfId="46" applyNumberFormat="1" applyFont="1" applyFill="1" applyBorder="1" applyAlignment="1">
      <alignment horizontal="right" vertical="center" shrinkToFit="1"/>
    </xf>
    <xf numFmtId="0" fontId="26" fillId="24" borderId="19" xfId="46" applyFont="1" applyFill="1" applyBorder="1" applyAlignment="1">
      <alignment horizontal="right" vertical="center" shrinkToFit="1"/>
    </xf>
    <xf numFmtId="0" fontId="26" fillId="24" borderId="21" xfId="46" applyFont="1" applyFill="1" applyBorder="1" applyAlignment="1">
      <alignment horizontal="right" vertical="center" shrinkToFit="1"/>
    </xf>
    <xf numFmtId="0" fontId="26" fillId="25" borderId="32" xfId="46" applyFont="1" applyFill="1" applyBorder="1" applyAlignment="1">
      <alignment horizontal="right" vertical="center" shrinkToFit="1"/>
    </xf>
    <xf numFmtId="0" fontId="26" fillId="25" borderId="31" xfId="46" applyFont="1" applyFill="1" applyBorder="1" applyAlignment="1">
      <alignment horizontal="right" vertical="center" shrinkToFit="1"/>
    </xf>
    <xf numFmtId="0" fontId="26" fillId="24" borderId="30" xfId="46" applyFont="1" applyFill="1" applyBorder="1" applyAlignment="1">
      <alignment horizontal="right" vertical="center" shrinkToFit="1"/>
    </xf>
    <xf numFmtId="177" fontId="26" fillId="24" borderId="0" xfId="46" applyNumberFormat="1" applyFont="1" applyFill="1" applyBorder="1" applyAlignment="1">
      <alignment horizontal="left" vertical="center" shrinkToFit="1"/>
    </xf>
    <xf numFmtId="177" fontId="26" fillId="24" borderId="37" xfId="46" applyNumberFormat="1" applyFont="1" applyFill="1" applyBorder="1" applyAlignment="1">
      <alignment horizontal="left" vertical="center" shrinkToFit="1"/>
    </xf>
    <xf numFmtId="177" fontId="26" fillId="24" borderId="33" xfId="46" applyNumberFormat="1" applyFont="1" applyFill="1" applyBorder="1" applyAlignment="1">
      <alignment horizontal="left" vertical="center" shrinkToFit="1"/>
    </xf>
    <xf numFmtId="0" fontId="26" fillId="24" borderId="25" xfId="46" applyFont="1" applyFill="1" applyBorder="1" applyAlignment="1">
      <alignment horizontal="center" vertical="center" shrinkToFit="1"/>
    </xf>
    <xf numFmtId="0" fontId="26" fillId="24" borderId="0" xfId="46" applyFont="1" applyFill="1" applyBorder="1" applyAlignment="1">
      <alignment vertical="center" shrinkToFit="1"/>
    </xf>
    <xf numFmtId="0" fontId="26" fillId="24" borderId="25" xfId="46" applyFont="1" applyFill="1" applyBorder="1" applyAlignment="1">
      <alignment vertical="center" shrinkToFit="1"/>
    </xf>
    <xf numFmtId="0" fontId="26" fillId="24" borderId="35" xfId="46" applyFont="1" applyFill="1" applyBorder="1" applyAlignment="1">
      <alignment vertical="center" shrinkToFit="1"/>
    </xf>
    <xf numFmtId="0" fontId="26" fillId="24" borderId="33" xfId="46" applyFont="1" applyFill="1" applyBorder="1" applyAlignment="1">
      <alignment horizontal="center" vertical="center" shrinkToFit="1"/>
    </xf>
    <xf numFmtId="0" fontId="26" fillId="24" borderId="30" xfId="46" applyFont="1" applyFill="1" applyBorder="1" applyAlignment="1">
      <alignment vertical="center" shrinkToFit="1"/>
    </xf>
    <xf numFmtId="177" fontId="26" fillId="24" borderId="31" xfId="46" applyNumberFormat="1" applyFont="1" applyFill="1" applyBorder="1" applyAlignment="1">
      <alignment horizontal="left" vertical="center" shrinkToFit="1"/>
    </xf>
    <xf numFmtId="0" fontId="26" fillId="24" borderId="31" xfId="46" applyFont="1" applyFill="1" applyBorder="1" applyAlignment="1">
      <alignment vertical="center" shrinkToFit="1"/>
    </xf>
    <xf numFmtId="0" fontId="26" fillId="24" borderId="32" xfId="46" applyFont="1" applyFill="1" applyBorder="1" applyAlignment="1">
      <alignment vertical="center" shrinkToFit="1"/>
    </xf>
    <xf numFmtId="0" fontId="26" fillId="24" borderId="24" xfId="46" applyFont="1" applyFill="1" applyBorder="1" applyAlignment="1">
      <alignment vertical="center" shrinkToFit="1"/>
    </xf>
    <xf numFmtId="0" fontId="26" fillId="24" borderId="20" xfId="46" applyFont="1" applyFill="1" applyBorder="1" applyAlignment="1">
      <alignment vertical="center" shrinkToFit="1"/>
    </xf>
    <xf numFmtId="177" fontId="26" fillId="24" borderId="19" xfId="46" applyNumberFormat="1" applyFont="1" applyFill="1" applyBorder="1" applyAlignment="1">
      <alignment horizontal="left" vertical="center" shrinkToFit="1"/>
    </xf>
    <xf numFmtId="0" fontId="26" fillId="24" borderId="19" xfId="46" applyFont="1" applyFill="1" applyBorder="1" applyAlignment="1">
      <alignment vertical="center" shrinkToFit="1"/>
    </xf>
    <xf numFmtId="0" fontId="26" fillId="24" borderId="21" xfId="46" applyFont="1" applyFill="1" applyBorder="1" applyAlignment="1">
      <alignment vertical="center" shrinkToFit="1"/>
    </xf>
    <xf numFmtId="0" fontId="71" fillId="24" borderId="0" xfId="0" applyFont="1" applyFill="1" applyBorder="1" applyAlignment="1">
      <alignment horizontal="right" vertical="center" shrinkToFit="1"/>
    </xf>
    <xf numFmtId="0" fontId="71" fillId="24" borderId="24" xfId="0" applyFont="1" applyFill="1" applyBorder="1" applyAlignment="1">
      <alignment horizontal="right" vertical="center" shrinkToFit="1"/>
    </xf>
    <xf numFmtId="0" fontId="71" fillId="24" borderId="0" xfId="0" applyFont="1" applyFill="1" applyBorder="1" applyAlignment="1">
      <alignment vertical="center" shrinkToFit="1"/>
    </xf>
    <xf numFmtId="0" fontId="71" fillId="24" borderId="103" xfId="0" applyFont="1" applyFill="1" applyBorder="1" applyAlignment="1">
      <alignment horizontal="right" vertical="center" shrinkToFit="1"/>
    </xf>
    <xf numFmtId="0" fontId="71" fillId="24" borderId="104" xfId="0" applyFont="1" applyFill="1" applyBorder="1" applyAlignment="1">
      <alignment horizontal="right" vertical="center" shrinkToFit="1"/>
    </xf>
    <xf numFmtId="0" fontId="71" fillId="24" borderId="102" xfId="0" applyFont="1" applyFill="1" applyBorder="1" applyAlignment="1">
      <alignment horizontal="right" vertical="center" shrinkToFit="1"/>
    </xf>
    <xf numFmtId="0" fontId="71" fillId="24" borderId="98" xfId="0" applyFont="1" applyFill="1" applyBorder="1" applyAlignment="1">
      <alignment horizontal="right" vertical="center" shrinkToFit="1"/>
    </xf>
    <xf numFmtId="0" fontId="72" fillId="24" borderId="0" xfId="0" applyFont="1" applyFill="1" applyAlignment="1">
      <alignment vertical="center"/>
    </xf>
    <xf numFmtId="0" fontId="73" fillId="24" borderId="0" xfId="0" applyFont="1" applyFill="1" applyBorder="1" applyAlignment="1">
      <alignment vertical="center"/>
    </xf>
    <xf numFmtId="0" fontId="72" fillId="24" borderId="0" xfId="0" applyFont="1" applyFill="1" applyAlignment="1">
      <alignment vertical="center" shrinkToFit="1"/>
    </xf>
    <xf numFmtId="0" fontId="56" fillId="24" borderId="108" xfId="0" applyFont="1" applyFill="1" applyBorder="1" applyAlignment="1">
      <alignment horizontal="right" vertical="center" shrinkToFit="1"/>
    </xf>
    <xf numFmtId="0" fontId="26" fillId="24" borderId="23" xfId="46" applyFont="1" applyFill="1" applyBorder="1" applyAlignment="1">
      <alignment horizontal="center" shrinkToFit="1"/>
    </xf>
    <xf numFmtId="0" fontId="26" fillId="24" borderId="0" xfId="46" applyFont="1" applyFill="1" applyBorder="1" applyAlignment="1">
      <alignment horizontal="center" shrinkToFit="1"/>
    </xf>
    <xf numFmtId="0" fontId="26" fillId="24" borderId="28" xfId="46" applyFont="1" applyFill="1" applyBorder="1" applyAlignment="1">
      <alignment horizontal="center" shrinkToFit="1"/>
    </xf>
    <xf numFmtId="0" fontId="26" fillId="24" borderId="27" xfId="46" applyFont="1" applyFill="1" applyBorder="1" applyAlignment="1">
      <alignment horizontal="center" shrinkToFit="1"/>
    </xf>
    <xf numFmtId="0" fontId="26" fillId="24" borderId="26" xfId="46" applyFont="1" applyFill="1" applyBorder="1" applyAlignment="1">
      <alignment horizontal="center" shrinkToFit="1"/>
    </xf>
    <xf numFmtId="0" fontId="26" fillId="24" borderId="22" xfId="46" applyFont="1" applyFill="1" applyBorder="1" applyAlignment="1">
      <alignment horizontal="center" shrinkToFit="1"/>
    </xf>
    <xf numFmtId="38" fontId="26" fillId="24" borderId="23" xfId="34" applyFont="1" applyFill="1" applyBorder="1" applyAlignment="1">
      <alignment horizontal="center" shrinkToFit="1"/>
    </xf>
    <xf numFmtId="38" fontId="26" fillId="24" borderId="0" xfId="34" applyFont="1" applyFill="1" applyBorder="1" applyAlignment="1">
      <alignment horizontal="center" shrinkToFit="1"/>
    </xf>
    <xf numFmtId="38" fontId="26" fillId="24" borderId="22" xfId="46" applyNumberFormat="1" applyFont="1" applyFill="1" applyBorder="1" applyAlignment="1">
      <alignment horizontal="center" shrinkToFit="1"/>
    </xf>
    <xf numFmtId="0" fontId="26" fillId="24" borderId="17" xfId="46" applyFont="1" applyFill="1" applyBorder="1" applyAlignment="1">
      <alignment horizontal="center" shrinkToFit="1"/>
    </xf>
    <xf numFmtId="0" fontId="26" fillId="24" borderId="16" xfId="46" applyFont="1" applyFill="1" applyBorder="1" applyAlignment="1">
      <alignment horizontal="center" shrinkToFit="1"/>
    </xf>
    <xf numFmtId="0" fontId="26" fillId="24" borderId="15" xfId="46" applyFont="1" applyFill="1" applyBorder="1" applyAlignment="1">
      <alignment horizontal="center" shrinkToFit="1"/>
    </xf>
    <xf numFmtId="0" fontId="26" fillId="24" borderId="40" xfId="46" applyFont="1" applyFill="1" applyBorder="1" applyAlignment="1">
      <alignment horizontal="center" shrinkToFit="1"/>
    </xf>
    <xf numFmtId="0" fontId="26" fillId="24" borderId="39" xfId="46" applyFont="1" applyFill="1" applyBorder="1" applyAlignment="1">
      <alignment horizontal="center" shrinkToFit="1"/>
    </xf>
    <xf numFmtId="0" fontId="26" fillId="24" borderId="38" xfId="46" applyFont="1" applyFill="1" applyBorder="1" applyAlignment="1">
      <alignment horizontal="center" shrinkToFit="1"/>
    </xf>
    <xf numFmtId="0" fontId="72" fillId="24" borderId="97" xfId="0" applyFont="1" applyFill="1" applyBorder="1" applyAlignment="1">
      <alignment vertical="center"/>
    </xf>
    <xf numFmtId="0" fontId="72" fillId="24" borderId="0" xfId="0" applyFont="1" applyFill="1" applyBorder="1" applyAlignment="1">
      <alignment vertical="center" shrinkToFit="1"/>
    </xf>
    <xf numFmtId="0" fontId="75" fillId="24" borderId="0" xfId="0" applyFont="1" applyFill="1" applyBorder="1" applyAlignment="1">
      <alignment vertical="center"/>
    </xf>
    <xf numFmtId="0" fontId="26" fillId="0" borderId="39" xfId="46" applyFont="1" applyFill="1" applyBorder="1" applyAlignment="1">
      <alignment horizontal="center" shrinkToFit="1"/>
    </xf>
    <xf numFmtId="0" fontId="26" fillId="24" borderId="23" xfId="46" applyFont="1" applyFill="1" applyBorder="1" applyAlignment="1">
      <alignment shrinkToFit="1"/>
    </xf>
    <xf numFmtId="0" fontId="26" fillId="24" borderId="0" xfId="46" applyFont="1" applyFill="1" applyBorder="1" applyAlignment="1">
      <alignment shrinkToFit="1"/>
    </xf>
    <xf numFmtId="38" fontId="26" fillId="24" borderId="23" xfId="34" applyFont="1" applyFill="1" applyBorder="1" applyAlignment="1">
      <alignment shrinkToFit="1"/>
    </xf>
    <xf numFmtId="38" fontId="26" fillId="24" borderId="0" xfId="34" applyFont="1" applyFill="1" applyBorder="1" applyAlignment="1">
      <alignment shrinkToFit="1"/>
    </xf>
    <xf numFmtId="0" fontId="26" fillId="24" borderId="22" xfId="46" applyFont="1" applyFill="1" applyBorder="1" applyAlignment="1">
      <alignment shrinkToFit="1"/>
    </xf>
    <xf numFmtId="0" fontId="26" fillId="0" borderId="0" xfId="46" applyFont="1" applyFill="1" applyBorder="1" applyAlignment="1">
      <alignment shrinkToFit="1"/>
    </xf>
    <xf numFmtId="38" fontId="26" fillId="24" borderId="22" xfId="46" applyNumberFormat="1" applyFont="1" applyFill="1" applyBorder="1" applyAlignment="1">
      <alignment shrinkToFit="1"/>
    </xf>
    <xf numFmtId="0" fontId="26" fillId="24" borderId="28" xfId="46" applyFont="1" applyFill="1" applyBorder="1" applyAlignment="1">
      <alignment shrinkToFit="1"/>
    </xf>
    <xf numFmtId="0" fontId="26" fillId="24" borderId="27" xfId="46" applyFont="1" applyFill="1" applyBorder="1" applyAlignment="1">
      <alignment shrinkToFit="1"/>
    </xf>
    <xf numFmtId="38" fontId="26" fillId="24" borderId="28" xfId="34" applyFont="1" applyFill="1" applyBorder="1" applyAlignment="1">
      <alignment shrinkToFit="1"/>
    </xf>
    <xf numFmtId="38" fontId="26" fillId="24" borderId="27" xfId="34" applyFont="1" applyFill="1" applyBorder="1" applyAlignment="1">
      <alignment shrinkToFit="1"/>
    </xf>
    <xf numFmtId="0" fontId="26" fillId="24" borderId="26" xfId="46" applyFont="1" applyFill="1" applyBorder="1" applyAlignment="1">
      <alignment shrinkToFit="1"/>
    </xf>
    <xf numFmtId="0" fontId="26" fillId="0" borderId="27" xfId="46" applyFont="1" applyFill="1" applyBorder="1" applyAlignment="1">
      <alignment shrinkToFit="1"/>
    </xf>
    <xf numFmtId="0" fontId="26" fillId="24" borderId="17" xfId="46" applyFont="1" applyFill="1" applyBorder="1" applyAlignment="1">
      <alignment shrinkToFit="1"/>
    </xf>
    <xf numFmtId="0" fontId="26" fillId="24" borderId="16" xfId="46" applyFont="1" applyFill="1" applyBorder="1" applyAlignment="1">
      <alignment shrinkToFit="1"/>
    </xf>
    <xf numFmtId="38" fontId="26" fillId="24" borderId="17" xfId="34" applyFont="1" applyFill="1" applyBorder="1" applyAlignment="1">
      <alignment shrinkToFit="1"/>
    </xf>
    <xf numFmtId="38" fontId="26" fillId="24" borderId="16" xfId="34" applyFont="1" applyFill="1" applyBorder="1" applyAlignment="1">
      <alignment shrinkToFit="1"/>
    </xf>
    <xf numFmtId="0" fontId="26" fillId="24" borderId="15" xfId="46" applyFont="1" applyFill="1" applyBorder="1" applyAlignment="1">
      <alignment shrinkToFit="1"/>
    </xf>
    <xf numFmtId="0" fontId="26" fillId="0" borderId="16" xfId="46" applyFont="1" applyFill="1" applyBorder="1" applyAlignment="1">
      <alignment shrinkToFit="1"/>
    </xf>
    <xf numFmtId="0" fontId="26" fillId="24" borderId="27" xfId="46" applyFont="1" applyFill="1" applyBorder="1" applyAlignment="1">
      <alignment horizontal="left"/>
    </xf>
    <xf numFmtId="0" fontId="26" fillId="24" borderId="27" xfId="46" applyFont="1" applyFill="1" applyBorder="1" applyAlignment="1">
      <alignment horizontal="center"/>
    </xf>
    <xf numFmtId="0" fontId="26" fillId="24" borderId="26" xfId="46" applyFont="1" applyFill="1" applyBorder="1" applyAlignment="1">
      <alignment horizontal="center"/>
    </xf>
    <xf numFmtId="38" fontId="59" fillId="24" borderId="0" xfId="33" applyFont="1" applyFill="1" applyAlignment="1">
      <alignment vertical="center"/>
    </xf>
    <xf numFmtId="0" fontId="39" fillId="24" borderId="111" xfId="0" applyFont="1" applyFill="1" applyBorder="1" applyAlignment="1">
      <alignment vertical="center"/>
    </xf>
    <xf numFmtId="0" fontId="50" fillId="24" borderId="111" xfId="0" applyFont="1" applyFill="1" applyBorder="1" applyAlignment="1">
      <alignment vertical="center" shrinkToFit="1"/>
    </xf>
    <xf numFmtId="0" fontId="39" fillId="24" borderId="0" xfId="0" applyFont="1" applyFill="1" applyBorder="1" applyAlignment="1">
      <alignment horizontal="center" vertical="center"/>
    </xf>
    <xf numFmtId="0" fontId="71" fillId="24" borderId="109" xfId="0" applyFont="1" applyFill="1" applyBorder="1" applyAlignment="1">
      <alignment horizontal="right" vertical="center" shrinkToFit="1"/>
    </xf>
    <xf numFmtId="0" fontId="71" fillId="24" borderId="110" xfId="0" applyFont="1" applyFill="1" applyBorder="1" applyAlignment="1">
      <alignment horizontal="right" vertical="center" shrinkToFit="1"/>
    </xf>
    <xf numFmtId="0" fontId="71" fillId="25" borderId="24" xfId="46" applyFont="1" applyFill="1" applyBorder="1" applyAlignment="1">
      <alignment horizontal="right" vertical="center" shrinkToFit="1"/>
    </xf>
    <xf numFmtId="177" fontId="71" fillId="24" borderId="0" xfId="46" applyNumberFormat="1" applyFont="1" applyFill="1" applyBorder="1" applyAlignment="1">
      <alignment horizontal="right" vertical="center" shrinkToFit="1"/>
    </xf>
    <xf numFmtId="0" fontId="71" fillId="25" borderId="0" xfId="46" applyFont="1" applyFill="1" applyBorder="1" applyAlignment="1">
      <alignment horizontal="right" vertical="center" shrinkToFit="1"/>
    </xf>
    <xf numFmtId="177" fontId="71" fillId="24" borderId="37" xfId="46" applyNumberFormat="1" applyFont="1" applyFill="1" applyBorder="1" applyAlignment="1">
      <alignment horizontal="right" vertical="center" shrinkToFit="1"/>
    </xf>
    <xf numFmtId="0" fontId="71" fillId="25" borderId="37" xfId="46" applyFont="1" applyFill="1" applyBorder="1" applyAlignment="1">
      <alignment horizontal="right" vertical="center" shrinkToFit="1"/>
    </xf>
    <xf numFmtId="0" fontId="71" fillId="25" borderId="0" xfId="46" quotePrefix="1" applyNumberFormat="1" applyFont="1" applyFill="1" applyBorder="1" applyAlignment="1">
      <alignment horizontal="right" vertical="center" shrinkToFit="1"/>
    </xf>
    <xf numFmtId="0" fontId="71" fillId="25" borderId="34" xfId="46" applyFont="1" applyFill="1" applyBorder="1" applyAlignment="1">
      <alignment horizontal="right" vertical="center" shrinkToFit="1"/>
    </xf>
    <xf numFmtId="0" fontId="71" fillId="25" borderId="33" xfId="46" applyFont="1" applyFill="1" applyBorder="1" applyAlignment="1">
      <alignment horizontal="right" vertical="center" shrinkToFit="1"/>
    </xf>
    <xf numFmtId="177" fontId="71" fillId="24" borderId="33" xfId="46" applyNumberFormat="1" applyFont="1" applyFill="1" applyBorder="1" applyAlignment="1">
      <alignment horizontal="right" vertical="center" shrinkToFit="1"/>
    </xf>
    <xf numFmtId="0" fontId="71" fillId="25" borderId="32" xfId="46" applyFont="1" applyFill="1" applyBorder="1" applyAlignment="1">
      <alignment horizontal="right" vertical="center" shrinkToFit="1"/>
    </xf>
    <xf numFmtId="177" fontId="71" fillId="24" borderId="31" xfId="46" applyNumberFormat="1" applyFont="1" applyFill="1" applyBorder="1" applyAlignment="1">
      <alignment horizontal="right" vertical="center" shrinkToFit="1"/>
    </xf>
    <xf numFmtId="0" fontId="71" fillId="25" borderId="31" xfId="46" applyFont="1" applyFill="1" applyBorder="1" applyAlignment="1">
      <alignment horizontal="right" vertical="center" shrinkToFit="1"/>
    </xf>
    <xf numFmtId="0" fontId="71" fillId="24" borderId="24" xfId="46" applyFont="1" applyFill="1" applyBorder="1" applyAlignment="1">
      <alignment horizontal="right" vertical="center" shrinkToFit="1"/>
    </xf>
    <xf numFmtId="0" fontId="71" fillId="24" borderId="0" xfId="46" applyFont="1" applyFill="1" applyBorder="1" applyAlignment="1">
      <alignment horizontal="right" vertical="center" shrinkToFit="1"/>
    </xf>
    <xf numFmtId="0" fontId="71" fillId="24" borderId="32" xfId="46" applyFont="1" applyFill="1" applyBorder="1" applyAlignment="1">
      <alignment horizontal="right" vertical="center" shrinkToFit="1"/>
    </xf>
    <xf numFmtId="0" fontId="71" fillId="24" borderId="31" xfId="46" applyFont="1" applyFill="1" applyBorder="1" applyAlignment="1">
      <alignment horizontal="right" vertical="center" shrinkToFit="1"/>
    </xf>
    <xf numFmtId="0" fontId="75" fillId="24" borderId="0" xfId="0" applyFont="1" applyFill="1" applyAlignment="1">
      <alignment vertical="center"/>
    </xf>
    <xf numFmtId="0" fontId="77" fillId="24" borderId="0" xfId="0" applyFont="1" applyFill="1" applyAlignment="1">
      <alignment vertical="center"/>
    </xf>
    <xf numFmtId="0" fontId="26" fillId="27" borderId="24" xfId="46" applyFont="1" applyFill="1" applyBorder="1" applyAlignment="1">
      <alignment horizontal="right" vertical="center" shrinkToFit="1"/>
    </xf>
    <xf numFmtId="0" fontId="26" fillId="27" borderId="34" xfId="46" applyFont="1" applyFill="1" applyBorder="1" applyAlignment="1">
      <alignment horizontal="center" vertical="center" shrinkToFit="1"/>
    </xf>
    <xf numFmtId="0" fontId="26" fillId="27" borderId="0" xfId="46" applyFont="1" applyFill="1" applyBorder="1" applyAlignment="1">
      <alignment horizontal="center" vertical="center" shrinkToFit="1"/>
    </xf>
    <xf numFmtId="0" fontId="26" fillId="27" borderId="0" xfId="46" quotePrefix="1" applyNumberFormat="1" applyFont="1" applyFill="1" applyBorder="1" applyAlignment="1">
      <alignment horizontal="left" vertical="center" shrinkToFit="1"/>
    </xf>
    <xf numFmtId="0" fontId="26" fillId="27" borderId="33" xfId="46" applyFont="1" applyFill="1" applyBorder="1" applyAlignment="1">
      <alignment horizontal="left" vertical="center" shrinkToFit="1"/>
    </xf>
    <xf numFmtId="0" fontId="26" fillId="27" borderId="34" xfId="46" applyFont="1" applyFill="1" applyBorder="1" applyAlignment="1">
      <alignment horizontal="right" vertical="center" shrinkToFit="1"/>
    </xf>
    <xf numFmtId="0" fontId="26" fillId="27" borderId="24" xfId="46" applyFont="1" applyFill="1" applyBorder="1" applyAlignment="1">
      <alignment horizontal="left" vertical="center" shrinkToFit="1"/>
    </xf>
    <xf numFmtId="0" fontId="26" fillId="27" borderId="37" xfId="46" applyFont="1" applyFill="1" applyBorder="1" applyAlignment="1">
      <alignment horizontal="left" vertical="center" shrinkToFit="1"/>
    </xf>
    <xf numFmtId="0" fontId="26" fillId="27" borderId="0" xfId="46" applyFont="1" applyFill="1" applyBorder="1" applyAlignment="1">
      <alignment horizontal="left" vertical="center" shrinkToFit="1"/>
    </xf>
    <xf numFmtId="0" fontId="26" fillId="27" borderId="33" xfId="46" applyFont="1" applyFill="1" applyBorder="1" applyAlignment="1">
      <alignment vertical="center" shrinkToFit="1"/>
    </xf>
    <xf numFmtId="0" fontId="72" fillId="24" borderId="111" xfId="0" applyFont="1" applyFill="1" applyBorder="1" applyAlignment="1">
      <alignment vertical="center" shrinkToFit="1"/>
    </xf>
    <xf numFmtId="0" fontId="72" fillId="24" borderId="111" xfId="0" applyFont="1" applyFill="1" applyBorder="1" applyAlignment="1">
      <alignment vertical="center"/>
    </xf>
    <xf numFmtId="0" fontId="44" fillId="24" borderId="111" xfId="0" applyFont="1" applyFill="1" applyBorder="1" applyAlignment="1">
      <alignment vertical="center"/>
    </xf>
    <xf numFmtId="38" fontId="44" fillId="24" borderId="111" xfId="33" applyFont="1" applyFill="1" applyBorder="1" applyAlignment="1">
      <alignment vertical="center"/>
    </xf>
    <xf numFmtId="178" fontId="51" fillId="24" borderId="111" xfId="0" applyNumberFormat="1" applyFont="1" applyFill="1" applyBorder="1" applyAlignment="1">
      <alignment horizontal="center" vertical="center" shrinkToFit="1"/>
    </xf>
    <xf numFmtId="0" fontId="56" fillId="24" borderId="111" xfId="0" applyFont="1" applyFill="1" applyBorder="1" applyAlignment="1">
      <alignment vertical="center" shrinkToFit="1"/>
    </xf>
    <xf numFmtId="0" fontId="56" fillId="24" borderId="111" xfId="0" applyFont="1" applyFill="1" applyBorder="1" applyAlignment="1">
      <alignment horizontal="right" vertical="center" shrinkToFit="1"/>
    </xf>
    <xf numFmtId="0" fontId="60" fillId="24" borderId="111" xfId="0" applyFont="1" applyFill="1" applyBorder="1" applyAlignment="1">
      <alignment vertical="center" shrinkToFit="1"/>
    </xf>
    <xf numFmtId="0" fontId="59" fillId="24" borderId="111" xfId="0" applyFont="1" applyFill="1" applyBorder="1" applyAlignment="1">
      <alignment vertical="center"/>
    </xf>
    <xf numFmtId="0" fontId="44" fillId="24" borderId="111" xfId="0" applyFont="1" applyFill="1" applyBorder="1" applyAlignment="1">
      <alignment vertical="center" shrinkToFit="1"/>
    </xf>
    <xf numFmtId="0" fontId="44" fillId="24" borderId="111" xfId="0" applyNumberFormat="1" applyFont="1" applyFill="1" applyBorder="1" applyAlignment="1">
      <alignment horizontal="center" vertical="center" shrinkToFit="1"/>
    </xf>
    <xf numFmtId="0" fontId="5" fillId="26" borderId="111" xfId="46" applyFont="1" applyFill="1" applyBorder="1" applyAlignment="1">
      <alignment horizontal="right" vertical="center" shrinkToFit="1"/>
    </xf>
    <xf numFmtId="177" fontId="5" fillId="26" borderId="111" xfId="46" applyNumberFormat="1" applyFont="1" applyFill="1" applyBorder="1" applyAlignment="1">
      <alignment horizontal="right" vertical="center" shrinkToFit="1"/>
    </xf>
    <xf numFmtId="38" fontId="26" fillId="26" borderId="111" xfId="34" applyFont="1" applyFill="1" applyBorder="1" applyAlignment="1">
      <alignment horizontal="right" vertical="center" shrinkToFit="1"/>
    </xf>
    <xf numFmtId="0" fontId="57" fillId="24" borderId="0" xfId="0" applyFont="1" applyFill="1" applyAlignment="1">
      <alignment vertical="center"/>
    </xf>
    <xf numFmtId="0" fontId="78" fillId="24" borderId="0" xfId="0" applyNumberFormat="1" applyFont="1" applyFill="1" applyBorder="1" applyAlignment="1"/>
    <xf numFmtId="0" fontId="79" fillId="24" borderId="0" xfId="0" applyNumberFormat="1" applyFont="1" applyFill="1" applyBorder="1" applyAlignment="1">
      <alignment vertical="center"/>
    </xf>
    <xf numFmtId="0" fontId="80" fillId="24" borderId="0" xfId="0" applyFont="1" applyFill="1" applyAlignment="1"/>
    <xf numFmtId="0" fontId="80" fillId="0" borderId="0" xfId="0" applyFont="1" applyAlignment="1">
      <alignment vertical="center"/>
    </xf>
    <xf numFmtId="38" fontId="81" fillId="26" borderId="54" xfId="33" applyFont="1" applyFill="1" applyBorder="1" applyAlignment="1">
      <alignment vertical="center" shrinkToFit="1"/>
    </xf>
    <xf numFmtId="38" fontId="81" fillId="26" borderId="0" xfId="33" applyFont="1" applyFill="1" applyBorder="1" applyAlignment="1">
      <alignment vertical="center" shrinkToFit="1"/>
    </xf>
    <xf numFmtId="38" fontId="80" fillId="26" borderId="0" xfId="33" applyFont="1" applyFill="1" applyAlignment="1">
      <alignment shrinkToFit="1"/>
    </xf>
    <xf numFmtId="38" fontId="81" fillId="26" borderId="0" xfId="33" applyFont="1" applyFill="1" applyBorder="1" applyAlignment="1">
      <alignment horizontal="center" vertical="center" shrinkToFit="1"/>
    </xf>
    <xf numFmtId="38" fontId="80" fillId="26" borderId="0" xfId="33" applyFont="1" applyFill="1" applyAlignment="1">
      <alignment vertical="center"/>
    </xf>
    <xf numFmtId="38" fontId="81" fillId="26" borderId="55" xfId="33" applyFont="1" applyFill="1" applyBorder="1" applyAlignment="1">
      <alignment vertical="center" shrinkToFit="1"/>
    </xf>
    <xf numFmtId="0" fontId="79" fillId="26" borderId="0" xfId="0" applyNumberFormat="1" applyFont="1" applyFill="1" applyBorder="1" applyAlignment="1"/>
    <xf numFmtId="0" fontId="79" fillId="26" borderId="0" xfId="0" applyNumberFormat="1" applyFont="1" applyFill="1" applyBorder="1" applyAlignment="1">
      <alignment vertical="center"/>
    </xf>
    <xf numFmtId="0" fontId="80" fillId="26" borderId="0" xfId="0" applyFont="1" applyFill="1" applyAlignment="1"/>
    <xf numFmtId="0" fontId="80" fillId="26" borderId="0" xfId="0" applyFont="1" applyFill="1" applyAlignment="1">
      <alignment vertical="center"/>
    </xf>
    <xf numFmtId="0" fontId="80" fillId="24" borderId="0" xfId="0" applyFont="1" applyFill="1" applyAlignment="1">
      <alignment vertical="center"/>
    </xf>
    <xf numFmtId="0" fontId="79" fillId="24" borderId="0" xfId="0" applyNumberFormat="1" applyFont="1" applyFill="1" applyBorder="1" applyAlignment="1"/>
    <xf numFmtId="0" fontId="78" fillId="26" borderId="0" xfId="0" applyNumberFormat="1" applyFont="1" applyFill="1" applyBorder="1" applyAlignment="1"/>
    <xf numFmtId="38" fontId="81" fillId="26" borderId="54" xfId="33" applyFont="1" applyFill="1" applyBorder="1" applyAlignment="1">
      <alignment horizontal="center" vertical="center" shrinkToFit="1"/>
    </xf>
    <xf numFmtId="38" fontId="81" fillId="26" borderId="55" xfId="33" applyFont="1" applyFill="1" applyBorder="1" applyAlignment="1">
      <alignment horizontal="center" vertical="center" shrinkToFit="1"/>
    </xf>
    <xf numFmtId="0" fontId="79" fillId="26" borderId="0" xfId="0" applyNumberFormat="1" applyFont="1" applyFill="1" applyBorder="1" applyAlignment="1">
      <alignment horizontal="center"/>
    </xf>
    <xf numFmtId="0" fontId="66" fillId="24" borderId="0" xfId="0" applyFont="1" applyFill="1" applyAlignment="1">
      <alignment vertical="center"/>
    </xf>
    <xf numFmtId="0" fontId="66" fillId="24" borderId="0" xfId="0" applyFont="1" applyFill="1" applyAlignment="1">
      <alignment vertical="center" shrinkToFit="1"/>
    </xf>
    <xf numFmtId="0" fontId="82" fillId="24" borderId="0" xfId="51" applyNumberFormat="1" applyFont="1" applyFill="1" applyAlignment="1">
      <alignment vertical="center"/>
    </xf>
    <xf numFmtId="0" fontId="42" fillId="24" borderId="0" xfId="0" applyFont="1" applyFill="1" applyAlignment="1">
      <alignment vertical="center" shrinkToFit="1"/>
    </xf>
    <xf numFmtId="0" fontId="83" fillId="24" borderId="0" xfId="0" applyFont="1" applyFill="1" applyBorder="1" applyAlignment="1">
      <alignment horizontal="left" vertical="center"/>
    </xf>
    <xf numFmtId="0" fontId="59" fillId="24" borderId="0" xfId="0" applyFont="1" applyFill="1" applyAlignment="1">
      <alignment horizontal="left"/>
    </xf>
    <xf numFmtId="0" fontId="73" fillId="24" borderId="0" xfId="0" applyFont="1" applyFill="1" applyBorder="1" applyAlignment="1">
      <alignment vertical="center" shrinkToFit="1"/>
    </xf>
    <xf numFmtId="0" fontId="71" fillId="24" borderId="107" xfId="0" applyFont="1" applyFill="1" applyBorder="1" applyAlignment="1">
      <alignment horizontal="right" vertical="center" shrinkToFit="1"/>
    </xf>
    <xf numFmtId="0" fontId="72" fillId="24" borderId="34" xfId="0" applyFont="1" applyFill="1" applyBorder="1" applyAlignment="1">
      <alignment horizontal="right" vertical="center" shrinkToFit="1"/>
    </xf>
    <xf numFmtId="0" fontId="72" fillId="24" borderId="33" xfId="0" applyFont="1" applyFill="1" applyBorder="1" applyAlignment="1">
      <alignment horizontal="right" vertical="center" shrinkToFit="1"/>
    </xf>
    <xf numFmtId="0" fontId="84" fillId="24" borderId="45" xfId="0" applyFont="1" applyFill="1" applyBorder="1" applyAlignment="1">
      <alignment vertical="center"/>
    </xf>
    <xf numFmtId="0" fontId="73" fillId="24" borderId="0" xfId="0" applyFont="1" applyFill="1" applyAlignment="1">
      <alignment vertical="center"/>
    </xf>
    <xf numFmtId="0" fontId="73" fillId="24" borderId="0" xfId="0" applyFont="1" applyFill="1" applyBorder="1" applyAlignment="1">
      <alignment horizontal="left" vertical="center"/>
    </xf>
    <xf numFmtId="0" fontId="71" fillId="24" borderId="105" xfId="0" applyFont="1" applyFill="1" applyBorder="1" applyAlignment="1">
      <alignment horizontal="right" vertical="center" shrinkToFit="1"/>
    </xf>
    <xf numFmtId="0" fontId="71" fillId="24" borderId="106" xfId="0" applyFont="1" applyFill="1" applyBorder="1" applyAlignment="1">
      <alignment horizontal="right" vertical="center" shrinkToFit="1"/>
    </xf>
    <xf numFmtId="0" fontId="44" fillId="24" borderId="32" xfId="0" applyFont="1" applyFill="1" applyBorder="1" applyAlignment="1">
      <alignment horizontal="right" vertical="center" shrinkToFit="1"/>
    </xf>
    <xf numFmtId="0" fontId="44" fillId="24" borderId="31" xfId="0" applyFont="1" applyFill="1" applyBorder="1" applyAlignment="1">
      <alignment horizontal="right" vertical="center" shrinkToFit="1"/>
    </xf>
    <xf numFmtId="0" fontId="44" fillId="24" borderId="43" xfId="0" applyFont="1" applyFill="1" applyBorder="1" applyAlignment="1">
      <alignment horizontal="right" vertical="center" shrinkToFit="1"/>
    </xf>
    <xf numFmtId="0" fontId="44" fillId="24" borderId="0" xfId="0" applyFont="1" applyFill="1" applyBorder="1" applyAlignment="1">
      <alignment horizontal="right" vertical="center" shrinkToFit="1"/>
    </xf>
    <xf numFmtId="0" fontId="44" fillId="24" borderId="24" xfId="0" applyFont="1" applyFill="1" applyBorder="1" applyAlignment="1">
      <alignment horizontal="right" vertical="center" shrinkToFit="1"/>
    </xf>
    <xf numFmtId="0" fontId="44" fillId="24" borderId="42" xfId="0" applyFont="1" applyFill="1" applyBorder="1" applyAlignment="1">
      <alignment horizontal="right" vertical="center" shrinkToFit="1"/>
    </xf>
    <xf numFmtId="0" fontId="44" fillId="24" borderId="24" xfId="0" applyFont="1" applyFill="1" applyBorder="1" applyAlignment="1">
      <alignment vertical="center" shrinkToFit="1"/>
    </xf>
    <xf numFmtId="0" fontId="44" fillId="24" borderId="98" xfId="0" applyFont="1" applyFill="1" applyBorder="1" applyAlignment="1">
      <alignment horizontal="right" vertical="center" shrinkToFit="1"/>
    </xf>
    <xf numFmtId="0" fontId="44" fillId="24" borderId="102" xfId="0" applyFont="1" applyFill="1" applyBorder="1" applyAlignment="1">
      <alignment horizontal="right" vertical="center" shrinkToFit="1"/>
    </xf>
    <xf numFmtId="0" fontId="44" fillId="24" borderId="103" xfId="0" applyFont="1" applyFill="1" applyBorder="1" applyAlignment="1">
      <alignment horizontal="right" vertical="center" shrinkToFit="1"/>
    </xf>
    <xf numFmtId="0" fontId="44" fillId="24" borderId="104" xfId="0" applyFont="1" applyFill="1" applyBorder="1" applyAlignment="1">
      <alignment horizontal="right" vertical="center" shrinkToFit="1"/>
    </xf>
    <xf numFmtId="0" fontId="44" fillId="24" borderId="101" xfId="0" applyFont="1" applyFill="1" applyBorder="1" applyAlignment="1">
      <alignment horizontal="right" vertical="center" shrinkToFit="1"/>
    </xf>
    <xf numFmtId="0" fontId="44" fillId="24" borderId="42" xfId="0" applyFont="1" applyFill="1" applyBorder="1" applyAlignment="1">
      <alignment vertical="center" shrinkToFit="1"/>
    </xf>
    <xf numFmtId="0" fontId="44" fillId="24" borderId="84" xfId="0" applyFont="1" applyFill="1" applyBorder="1" applyAlignment="1">
      <alignment horizontal="right" vertical="center" shrinkToFit="1"/>
    </xf>
    <xf numFmtId="0" fontId="44" fillId="24" borderId="85" xfId="0" applyFont="1" applyFill="1" applyBorder="1" applyAlignment="1">
      <alignment horizontal="right" vertical="center" shrinkToFit="1"/>
    </xf>
    <xf numFmtId="0" fontId="44" fillId="24" borderId="98" xfId="0" applyFont="1" applyFill="1" applyBorder="1" applyAlignment="1">
      <alignment vertical="center" shrinkToFit="1"/>
    </xf>
    <xf numFmtId="0" fontId="85" fillId="24" borderId="0" xfId="0" applyFont="1" applyFill="1" applyAlignment="1">
      <alignment vertical="center" shrinkToFit="1"/>
    </xf>
    <xf numFmtId="0" fontId="44" fillId="24" borderId="32" xfId="0" applyFont="1" applyFill="1" applyBorder="1" applyAlignment="1">
      <alignment vertical="center" shrinkToFit="1"/>
    </xf>
    <xf numFmtId="0" fontId="44" fillId="24" borderId="31" xfId="0" applyFont="1" applyFill="1" applyBorder="1" applyAlignment="1">
      <alignment vertical="center" shrinkToFit="1"/>
    </xf>
    <xf numFmtId="0" fontId="44" fillId="24" borderId="43" xfId="0" applyFont="1" applyFill="1" applyBorder="1" applyAlignment="1">
      <alignment vertical="center" shrinkToFit="1"/>
    </xf>
    <xf numFmtId="0" fontId="44" fillId="24" borderId="99" xfId="0" applyFont="1" applyFill="1" applyBorder="1" applyAlignment="1">
      <alignment horizontal="right" vertical="center" shrinkToFit="1"/>
    </xf>
    <xf numFmtId="0" fontId="44" fillId="24" borderId="100" xfId="0" applyFont="1" applyFill="1" applyBorder="1" applyAlignment="1">
      <alignment horizontal="right" vertical="center" shrinkToFit="1"/>
    </xf>
    <xf numFmtId="0" fontId="44" fillId="24" borderId="45" xfId="0" applyFont="1" applyFill="1" applyBorder="1" applyAlignment="1">
      <alignment horizontal="right" vertical="center" shrinkToFit="1"/>
    </xf>
    <xf numFmtId="0" fontId="86" fillId="24" borderId="24" xfId="0" applyFont="1" applyFill="1" applyBorder="1" applyAlignment="1">
      <alignment vertical="center"/>
    </xf>
    <xf numFmtId="0" fontId="86" fillId="24" borderId="0" xfId="0" applyFont="1" applyFill="1" applyBorder="1" applyAlignment="1">
      <alignment vertical="center"/>
    </xf>
    <xf numFmtId="0" fontId="86" fillId="24" borderId="42" xfId="0" applyFont="1" applyFill="1" applyBorder="1" applyAlignment="1">
      <alignment vertical="center"/>
    </xf>
    <xf numFmtId="0" fontId="44" fillId="24" borderId="34" xfId="0" applyFont="1" applyFill="1" applyBorder="1" applyAlignment="1">
      <alignment horizontal="right" vertical="center" shrinkToFit="1"/>
    </xf>
    <xf numFmtId="0" fontId="44" fillId="24" borderId="33" xfId="0" applyFont="1" applyFill="1" applyBorder="1" applyAlignment="1">
      <alignment horizontal="right" vertical="center" shrinkToFit="1"/>
    </xf>
    <xf numFmtId="0" fontId="86" fillId="24" borderId="45" xfId="0" applyFont="1" applyFill="1" applyBorder="1" applyAlignment="1">
      <alignment vertical="center"/>
    </xf>
    <xf numFmtId="0" fontId="87" fillId="24" borderId="24" xfId="0" applyFont="1" applyFill="1" applyBorder="1" applyAlignment="1">
      <alignment vertical="center"/>
    </xf>
    <xf numFmtId="0" fontId="87" fillId="24" borderId="0" xfId="0" applyFont="1" applyFill="1" applyBorder="1" applyAlignment="1">
      <alignment vertical="center"/>
    </xf>
    <xf numFmtId="0" fontId="51" fillId="24" borderId="24" xfId="0" applyFont="1" applyFill="1" applyBorder="1" applyAlignment="1">
      <alignment horizontal="right" vertical="center" shrinkToFit="1"/>
    </xf>
    <xf numFmtId="0" fontId="51" fillId="24" borderId="0" xfId="0" applyFont="1" applyFill="1" applyBorder="1" applyAlignment="1">
      <alignment horizontal="right" vertical="center" shrinkToFit="1"/>
    </xf>
    <xf numFmtId="0" fontId="51" fillId="24" borderId="0" xfId="0" applyFont="1" applyFill="1" applyBorder="1" applyAlignment="1">
      <alignment vertical="center" shrinkToFit="1"/>
    </xf>
    <xf numFmtId="0" fontId="87" fillId="24" borderId="42" xfId="0" applyFont="1" applyFill="1" applyBorder="1" applyAlignment="1">
      <alignment vertical="center"/>
    </xf>
    <xf numFmtId="0" fontId="39" fillId="24" borderId="35" xfId="0" applyFont="1" applyFill="1" applyBorder="1" applyAlignment="1">
      <alignment horizontal="center" vertical="center"/>
    </xf>
    <xf numFmtId="0" fontId="39" fillId="24" borderId="33" xfId="0" applyFont="1" applyFill="1" applyBorder="1" applyAlignment="1">
      <alignment horizontal="center" vertical="center"/>
    </xf>
    <xf numFmtId="0" fontId="66" fillId="24" borderId="25" xfId="0" applyFont="1" applyFill="1" applyBorder="1" applyAlignment="1">
      <alignment horizontal="center" vertical="center" shrinkToFit="1"/>
    </xf>
    <xf numFmtId="0" fontId="66" fillId="24" borderId="0" xfId="0" applyFont="1" applyFill="1" applyBorder="1" applyAlignment="1">
      <alignment horizontal="center" vertical="center" shrinkToFit="1"/>
    </xf>
    <xf numFmtId="0" fontId="39" fillId="24" borderId="20" xfId="0" applyFont="1" applyFill="1" applyBorder="1" applyAlignment="1">
      <alignment horizontal="center" vertical="center"/>
    </xf>
    <xf numFmtId="0" fontId="39" fillId="24" borderId="19" xfId="0" applyFont="1" applyFill="1" applyBorder="1" applyAlignment="1">
      <alignment horizontal="center" vertical="center"/>
    </xf>
    <xf numFmtId="38" fontId="51" fillId="24" borderId="31" xfId="33" applyFont="1" applyFill="1" applyBorder="1" applyAlignment="1">
      <alignment horizontal="center" vertical="center" shrinkToFit="1"/>
    </xf>
    <xf numFmtId="38" fontId="51" fillId="24" borderId="29" xfId="33" applyFont="1" applyFill="1" applyBorder="1" applyAlignment="1">
      <alignment horizontal="center" vertical="center" shrinkToFit="1"/>
    </xf>
    <xf numFmtId="38" fontId="51" fillId="24" borderId="0" xfId="33" applyFont="1" applyFill="1" applyBorder="1" applyAlignment="1">
      <alignment horizontal="center" vertical="center" shrinkToFit="1"/>
    </xf>
    <xf numFmtId="38" fontId="51" fillId="24" borderId="10" xfId="33" applyFont="1" applyFill="1" applyBorder="1" applyAlignment="1">
      <alignment horizontal="center" vertical="center" shrinkToFit="1"/>
    </xf>
    <xf numFmtId="38" fontId="51" fillId="24" borderId="19" xfId="33" applyFont="1" applyFill="1" applyBorder="1" applyAlignment="1">
      <alignment horizontal="center" vertical="center" shrinkToFit="1"/>
    </xf>
    <xf numFmtId="38" fontId="51" fillId="24" borderId="18" xfId="33" applyFont="1" applyFill="1" applyBorder="1" applyAlignment="1">
      <alignment horizontal="center" vertical="center" shrinkToFit="1"/>
    </xf>
    <xf numFmtId="0" fontId="42" fillId="24" borderId="51" xfId="0" applyFont="1" applyFill="1" applyBorder="1" applyAlignment="1">
      <alignment horizontal="center" vertical="center" shrinkToFit="1"/>
    </xf>
    <xf numFmtId="0" fontId="42" fillId="24" borderId="37" xfId="0" applyFont="1" applyFill="1" applyBorder="1" applyAlignment="1">
      <alignment horizontal="center" vertical="center" shrinkToFit="1"/>
    </xf>
    <xf numFmtId="0" fontId="42" fillId="24" borderId="60" xfId="0" applyFont="1" applyFill="1" applyBorder="1" applyAlignment="1">
      <alignment horizontal="center" vertical="center" shrinkToFit="1"/>
    </xf>
    <xf numFmtId="0" fontId="42" fillId="24" borderId="20" xfId="0" applyFont="1" applyFill="1" applyBorder="1" applyAlignment="1">
      <alignment horizontal="center" vertical="center" shrinkToFit="1"/>
    </xf>
    <xf numFmtId="0" fontId="42" fillId="24" borderId="19" xfId="0" applyFont="1" applyFill="1" applyBorder="1" applyAlignment="1">
      <alignment horizontal="center" vertical="center" shrinkToFit="1"/>
    </xf>
    <xf numFmtId="0" fontId="42" fillId="24" borderId="18" xfId="0" applyFont="1" applyFill="1" applyBorder="1" applyAlignment="1">
      <alignment horizontal="center" vertical="center" shrinkToFit="1"/>
    </xf>
    <xf numFmtId="0" fontId="57" fillId="24" borderId="0" xfId="0" applyFont="1" applyFill="1" applyAlignment="1">
      <alignment horizontal="left"/>
    </xf>
    <xf numFmtId="0" fontId="57" fillId="24" borderId="33" xfId="0" applyFont="1" applyFill="1" applyBorder="1" applyAlignment="1">
      <alignment horizontal="left"/>
    </xf>
    <xf numFmtId="0" fontId="57" fillId="24" borderId="31" xfId="0" applyFont="1" applyFill="1" applyBorder="1" applyAlignment="1">
      <alignment horizontal="left"/>
    </xf>
    <xf numFmtId="38" fontId="51" fillId="24" borderId="37" xfId="33" applyFont="1" applyFill="1" applyBorder="1" applyAlignment="1">
      <alignment horizontal="center" vertical="center" shrinkToFit="1"/>
    </xf>
    <xf numFmtId="38" fontId="51" fillId="24" borderId="60" xfId="33" applyFont="1" applyFill="1" applyBorder="1" applyAlignment="1">
      <alignment horizontal="center" vertical="center" shrinkToFit="1"/>
    </xf>
    <xf numFmtId="38" fontId="51" fillId="24" borderId="33" xfId="33" applyFont="1" applyFill="1" applyBorder="1" applyAlignment="1">
      <alignment horizontal="center" vertical="center" shrinkToFit="1"/>
    </xf>
    <xf numFmtId="38" fontId="51" fillId="24" borderId="36" xfId="33" applyFont="1" applyFill="1" applyBorder="1" applyAlignment="1">
      <alignment horizontal="center" vertical="center" shrinkToFit="1"/>
    </xf>
    <xf numFmtId="0" fontId="66" fillId="24" borderId="51" xfId="0" applyFont="1" applyFill="1" applyBorder="1" applyAlignment="1">
      <alignment horizontal="center" vertical="center" shrinkToFit="1"/>
    </xf>
    <xf numFmtId="0" fontId="66" fillId="24" borderId="37" xfId="0" applyFont="1" applyFill="1" applyBorder="1" applyAlignment="1">
      <alignment horizontal="center" vertical="center" shrinkToFit="1"/>
    </xf>
    <xf numFmtId="0" fontId="39" fillId="24" borderId="25" xfId="0" applyFont="1" applyFill="1" applyBorder="1" applyAlignment="1">
      <alignment horizontal="center" vertical="center"/>
    </xf>
    <xf numFmtId="0" fontId="39" fillId="24" borderId="0" xfId="0" applyFont="1" applyFill="1" applyBorder="1" applyAlignment="1">
      <alignment horizontal="center" vertical="center"/>
    </xf>
    <xf numFmtId="0" fontId="44" fillId="24" borderId="32" xfId="0" applyFont="1" applyFill="1" applyBorder="1" applyAlignment="1">
      <alignment horizontal="center" vertical="center" shrinkToFit="1"/>
    </xf>
    <xf numFmtId="0" fontId="44" fillId="24" borderId="31" xfId="0" applyFont="1" applyFill="1" applyBorder="1" applyAlignment="1">
      <alignment horizontal="center" vertical="center" shrinkToFit="1"/>
    </xf>
    <xf numFmtId="0" fontId="44" fillId="24" borderId="34" xfId="0" applyFont="1" applyFill="1" applyBorder="1" applyAlignment="1">
      <alignment horizontal="center" vertical="center" shrinkToFit="1"/>
    </xf>
    <xf numFmtId="0" fontId="44" fillId="24" borderId="33" xfId="0" applyFont="1" applyFill="1" applyBorder="1" applyAlignment="1">
      <alignment horizontal="center" vertical="center" shrinkToFit="1"/>
    </xf>
    <xf numFmtId="38" fontId="44" fillId="24" borderId="31" xfId="33" applyFont="1" applyFill="1" applyBorder="1" applyAlignment="1">
      <alignment horizontal="center" vertical="center" shrinkToFit="1"/>
    </xf>
    <xf numFmtId="38" fontId="44" fillId="24" borderId="43" xfId="33" applyFont="1" applyFill="1" applyBorder="1" applyAlignment="1">
      <alignment horizontal="center" vertical="center" shrinkToFit="1"/>
    </xf>
    <xf numFmtId="38" fontId="44" fillId="24" borderId="33" xfId="33" applyFont="1" applyFill="1" applyBorder="1" applyAlignment="1">
      <alignment horizontal="center" vertical="center" shrinkToFit="1"/>
    </xf>
    <xf numFmtId="38" fontId="44" fillId="24" borderId="45" xfId="33" applyFont="1" applyFill="1" applyBorder="1" applyAlignment="1">
      <alignment horizontal="center" vertical="center" shrinkToFit="1"/>
    </xf>
    <xf numFmtId="38" fontId="81" fillId="26" borderId="46" xfId="33" applyFont="1" applyFill="1" applyBorder="1" applyAlignment="1">
      <alignment horizontal="center" vertical="center" shrinkToFit="1"/>
    </xf>
    <xf numFmtId="38" fontId="81" fillId="26" borderId="54" xfId="33" applyFont="1" applyFill="1" applyBorder="1" applyAlignment="1">
      <alignment horizontal="center" vertical="center" shrinkToFit="1"/>
    </xf>
    <xf numFmtId="38" fontId="81" fillId="26" borderId="56" xfId="33" applyFont="1" applyFill="1" applyBorder="1" applyAlignment="1">
      <alignment horizontal="center" vertical="center" shrinkToFit="1"/>
    </xf>
    <xf numFmtId="38" fontId="81" fillId="26" borderId="47" xfId="33" applyFont="1" applyFill="1" applyBorder="1" applyAlignment="1">
      <alignment horizontal="center" vertical="center" shrinkToFit="1"/>
    </xf>
    <xf numFmtId="38" fontId="81" fillId="26" borderId="55" xfId="33" applyFont="1" applyFill="1" applyBorder="1" applyAlignment="1">
      <alignment horizontal="center" vertical="center" shrinkToFit="1"/>
    </xf>
    <xf numFmtId="38" fontId="81" fillId="26" borderId="83" xfId="33" applyFont="1" applyFill="1" applyBorder="1" applyAlignment="1">
      <alignment horizontal="center" vertical="center" shrinkToFit="1"/>
    </xf>
    <xf numFmtId="0" fontId="26" fillId="24" borderId="28" xfId="46" applyFont="1" applyFill="1" applyBorder="1" applyAlignment="1">
      <alignment horizontal="center" shrinkToFit="1"/>
    </xf>
    <xf numFmtId="0" fontId="26" fillId="24" borderId="27" xfId="46" applyFont="1" applyFill="1" applyBorder="1" applyAlignment="1">
      <alignment horizontal="center" shrinkToFit="1"/>
    </xf>
    <xf numFmtId="0" fontId="26" fillId="24" borderId="40" xfId="46" applyFont="1" applyFill="1" applyBorder="1" applyAlignment="1">
      <alignment horizontal="center" shrinkToFit="1"/>
    </xf>
    <xf numFmtId="0" fontId="26" fillId="24" borderId="39" xfId="46" applyFont="1" applyFill="1" applyBorder="1" applyAlignment="1">
      <alignment horizontal="center" shrinkToFit="1"/>
    </xf>
    <xf numFmtId="0" fontId="26" fillId="24" borderId="38" xfId="46" applyFont="1" applyFill="1" applyBorder="1" applyAlignment="1">
      <alignment horizontal="center" shrinkToFit="1"/>
    </xf>
    <xf numFmtId="0" fontId="26" fillId="24" borderId="40" xfId="46" applyFont="1" applyFill="1" applyBorder="1" applyAlignment="1">
      <alignment horizontal="center"/>
    </xf>
    <xf numFmtId="0" fontId="26" fillId="24" borderId="39" xfId="46" applyFont="1" applyFill="1" applyBorder="1" applyAlignment="1">
      <alignment horizontal="center"/>
    </xf>
    <xf numFmtId="0" fontId="26" fillId="24" borderId="38" xfId="46" applyFont="1" applyFill="1" applyBorder="1" applyAlignment="1">
      <alignment horizontal="center"/>
    </xf>
    <xf numFmtId="0" fontId="26" fillId="24" borderId="61" xfId="46" applyNumberFormat="1" applyFont="1" applyFill="1" applyBorder="1" applyAlignment="1">
      <alignment horizontal="center" vertical="center" shrinkToFit="1"/>
    </xf>
    <xf numFmtId="0" fontId="26" fillId="24" borderId="42" xfId="46" applyNumberFormat="1" applyFont="1" applyFill="1" applyBorder="1" applyAlignment="1">
      <alignment horizontal="center" vertical="center" shrinkToFit="1"/>
    </xf>
    <xf numFmtId="0" fontId="26" fillId="24" borderId="45" xfId="46" applyNumberFormat="1" applyFont="1" applyFill="1" applyBorder="1" applyAlignment="1">
      <alignment horizontal="center" vertical="center" shrinkToFit="1"/>
    </xf>
    <xf numFmtId="0" fontId="26" fillId="24" borderId="43" xfId="46" applyNumberFormat="1" applyFont="1" applyFill="1" applyBorder="1" applyAlignment="1">
      <alignment horizontal="center" vertical="center" shrinkToFit="1"/>
    </xf>
    <xf numFmtId="178" fontId="6" fillId="26" borderId="30" xfId="46" applyNumberFormat="1" applyFont="1" applyFill="1" applyBorder="1" applyAlignment="1">
      <alignment horizontal="center" vertical="center" shrinkToFit="1"/>
    </xf>
    <xf numFmtId="178" fontId="6" fillId="26" borderId="31" xfId="46" applyNumberFormat="1" applyFont="1" applyFill="1" applyBorder="1" applyAlignment="1">
      <alignment horizontal="center" vertical="center" shrinkToFit="1"/>
    </xf>
    <xf numFmtId="178" fontId="6" fillId="26" borderId="29" xfId="46" applyNumberFormat="1" applyFont="1" applyFill="1" applyBorder="1" applyAlignment="1">
      <alignment horizontal="center" vertical="center" shrinkToFit="1"/>
    </xf>
    <xf numFmtId="178" fontId="6" fillId="26" borderId="25" xfId="46" applyNumberFormat="1" applyFont="1" applyFill="1" applyBorder="1" applyAlignment="1">
      <alignment horizontal="center" vertical="center" shrinkToFit="1"/>
    </xf>
    <xf numFmtId="178" fontId="6" fillId="26" borderId="0" xfId="46" applyNumberFormat="1" applyFont="1" applyFill="1" applyBorder="1" applyAlignment="1">
      <alignment horizontal="center" vertical="center" shrinkToFit="1"/>
    </xf>
    <xf numFmtId="178" fontId="6" fillId="26" borderId="10" xfId="46" applyNumberFormat="1" applyFont="1" applyFill="1" applyBorder="1" applyAlignment="1">
      <alignment horizontal="center" vertical="center" shrinkToFit="1"/>
    </xf>
    <xf numFmtId="0" fontId="26" fillId="24" borderId="60" xfId="46" applyNumberFormat="1" applyFont="1" applyFill="1" applyBorder="1" applyAlignment="1">
      <alignment horizontal="right" vertical="center" shrinkToFit="1"/>
    </xf>
    <xf numFmtId="0" fontId="26" fillId="24" borderId="10" xfId="46" applyNumberFormat="1" applyFont="1" applyFill="1" applyBorder="1" applyAlignment="1">
      <alignment horizontal="right" vertical="center" shrinkToFit="1"/>
    </xf>
    <xf numFmtId="0" fontId="26" fillId="24" borderId="36" xfId="46" applyNumberFormat="1" applyFont="1" applyFill="1" applyBorder="1" applyAlignment="1">
      <alignment horizontal="right" vertical="center" shrinkToFit="1"/>
    </xf>
    <xf numFmtId="0" fontId="26" fillId="24" borderId="42" xfId="46" applyNumberFormat="1" applyFont="1" applyFill="1" applyBorder="1" applyAlignment="1">
      <alignment horizontal="right" vertical="center" shrinkToFit="1"/>
    </xf>
    <xf numFmtId="0" fontId="26" fillId="24" borderId="45" xfId="46" applyNumberFormat="1" applyFont="1" applyFill="1" applyBorder="1" applyAlignment="1">
      <alignment horizontal="right" vertical="center" shrinkToFit="1"/>
    </xf>
    <xf numFmtId="0" fontId="26" fillId="24" borderId="29" xfId="46" applyNumberFormat="1" applyFont="1" applyFill="1" applyBorder="1" applyAlignment="1">
      <alignment horizontal="center" vertical="center" shrinkToFit="1"/>
    </xf>
    <xf numFmtId="0" fontId="26" fillId="24" borderId="10" xfId="46" applyNumberFormat="1" applyFont="1" applyFill="1" applyBorder="1" applyAlignment="1">
      <alignment horizontal="center" vertical="center" shrinkToFit="1"/>
    </xf>
    <xf numFmtId="0" fontId="26" fillId="24" borderId="36" xfId="46" applyNumberFormat="1" applyFont="1" applyFill="1" applyBorder="1" applyAlignment="1">
      <alignment horizontal="center" vertical="center" shrinkToFit="1"/>
    </xf>
    <xf numFmtId="0" fontId="26" fillId="24" borderId="31" xfId="46" applyFont="1" applyFill="1" applyBorder="1" applyAlignment="1">
      <alignment horizontal="right" vertical="center" shrinkToFit="1"/>
    </xf>
    <xf numFmtId="0" fontId="26" fillId="24" borderId="0" xfId="46" applyFont="1" applyFill="1" applyBorder="1" applyAlignment="1">
      <alignment horizontal="right" vertical="center" shrinkToFit="1"/>
    </xf>
    <xf numFmtId="0" fontId="26" fillId="24" borderId="60" xfId="46" applyNumberFormat="1" applyFont="1" applyFill="1" applyBorder="1" applyAlignment="1">
      <alignment horizontal="center" vertical="center" shrinkToFit="1"/>
    </xf>
    <xf numFmtId="178" fontId="6" fillId="26" borderId="51" xfId="46" applyNumberFormat="1" applyFont="1" applyFill="1" applyBorder="1" applyAlignment="1">
      <alignment horizontal="center" vertical="center" shrinkToFit="1"/>
    </xf>
    <xf numFmtId="178" fontId="6" fillId="26" borderId="37" xfId="46" applyNumberFormat="1" applyFont="1" applyFill="1" applyBorder="1" applyAlignment="1">
      <alignment horizontal="center" vertical="center" shrinkToFit="1"/>
    </xf>
    <xf numFmtId="178" fontId="6" fillId="26" borderId="60" xfId="46" applyNumberFormat="1" applyFont="1" applyFill="1" applyBorder="1" applyAlignment="1">
      <alignment horizontal="center" vertical="center" shrinkToFit="1"/>
    </xf>
    <xf numFmtId="0" fontId="26" fillId="24" borderId="43" xfId="46" applyFont="1" applyFill="1" applyBorder="1" applyAlignment="1">
      <alignment horizontal="right" vertical="center" shrinkToFit="1"/>
    </xf>
    <xf numFmtId="0" fontId="26" fillId="24" borderId="42" xfId="46" applyFont="1" applyFill="1" applyBorder="1" applyAlignment="1">
      <alignment horizontal="right" vertical="center" shrinkToFit="1"/>
    </xf>
    <xf numFmtId="0" fontId="26" fillId="24" borderId="45" xfId="46" applyFont="1" applyFill="1" applyBorder="1" applyAlignment="1">
      <alignment horizontal="right" vertical="center" shrinkToFit="1"/>
    </xf>
    <xf numFmtId="0" fontId="25" fillId="26" borderId="25" xfId="46" applyFont="1" applyFill="1" applyBorder="1" applyAlignment="1">
      <alignment horizontal="center" vertical="center"/>
    </xf>
    <xf numFmtId="0" fontId="25" fillId="26" borderId="0" xfId="46" applyFont="1" applyFill="1" applyBorder="1" applyAlignment="1">
      <alignment horizontal="center" vertical="center"/>
    </xf>
    <xf numFmtId="0" fontId="25" fillId="26" borderId="10" xfId="46" applyFont="1" applyFill="1" applyBorder="1" applyAlignment="1">
      <alignment horizontal="center" vertical="center"/>
    </xf>
    <xf numFmtId="0" fontId="5" fillId="24" borderId="60" xfId="46" applyNumberFormat="1" applyFont="1" applyFill="1" applyBorder="1" applyAlignment="1">
      <alignment horizontal="center" vertical="center" shrinkToFit="1"/>
    </xf>
    <xf numFmtId="0" fontId="5" fillId="24" borderId="10" xfId="46" applyNumberFormat="1" applyFont="1" applyFill="1" applyBorder="1" applyAlignment="1">
      <alignment horizontal="center" vertical="center" shrinkToFit="1"/>
    </xf>
    <xf numFmtId="0" fontId="26" fillId="24" borderId="71" xfId="46" applyFont="1" applyFill="1" applyBorder="1" applyAlignment="1">
      <alignment horizontal="right" vertical="center" shrinkToFit="1"/>
    </xf>
    <xf numFmtId="0" fontId="26" fillId="24" borderId="72" xfId="46" applyFont="1" applyFill="1" applyBorder="1" applyAlignment="1">
      <alignment horizontal="right" vertical="center" shrinkToFit="1"/>
    </xf>
    <xf numFmtId="0" fontId="26" fillId="24" borderId="73" xfId="46" applyFont="1" applyFill="1" applyBorder="1" applyAlignment="1">
      <alignment horizontal="right" vertical="center" shrinkToFit="1"/>
    </xf>
    <xf numFmtId="0" fontId="26" fillId="24" borderId="74" xfId="46" applyFont="1" applyFill="1" applyBorder="1" applyAlignment="1">
      <alignment horizontal="right" vertical="center" shrinkToFit="1"/>
    </xf>
    <xf numFmtId="0" fontId="26" fillId="24" borderId="66" xfId="46" applyFont="1" applyFill="1" applyBorder="1" applyAlignment="1">
      <alignment horizontal="right" vertical="center" shrinkToFit="1"/>
    </xf>
    <xf numFmtId="0" fontId="26" fillId="24" borderId="67" xfId="46" applyFont="1" applyFill="1" applyBorder="1" applyAlignment="1">
      <alignment horizontal="right" vertical="center" shrinkToFit="1"/>
    </xf>
    <xf numFmtId="0" fontId="26" fillId="24" borderId="75" xfId="46" applyFont="1" applyFill="1" applyBorder="1" applyAlignment="1">
      <alignment horizontal="right" vertical="center" shrinkToFit="1"/>
    </xf>
    <xf numFmtId="0" fontId="26" fillId="24" borderId="69" xfId="46" applyFont="1" applyFill="1" applyBorder="1" applyAlignment="1">
      <alignment horizontal="right" vertical="center" shrinkToFit="1"/>
    </xf>
    <xf numFmtId="0" fontId="26" fillId="24" borderId="70" xfId="46" applyFont="1" applyFill="1" applyBorder="1" applyAlignment="1">
      <alignment horizontal="right" vertical="center" shrinkToFit="1"/>
    </xf>
    <xf numFmtId="0" fontId="25" fillId="24" borderId="44" xfId="46" applyFont="1" applyFill="1" applyBorder="1" applyAlignment="1">
      <alignment horizontal="center" vertical="center" shrinkToFit="1"/>
    </xf>
    <xf numFmtId="0" fontId="25" fillId="24" borderId="37" xfId="46" applyFont="1" applyFill="1" applyBorder="1" applyAlignment="1">
      <alignment horizontal="center" vertical="center" shrinkToFit="1"/>
    </xf>
    <xf numFmtId="0" fontId="25" fillId="24" borderId="61" xfId="46" applyFont="1" applyFill="1" applyBorder="1" applyAlignment="1">
      <alignment horizontal="center" vertical="center" shrinkToFit="1"/>
    </xf>
    <xf numFmtId="0" fontId="25" fillId="24" borderId="60" xfId="46" applyFont="1" applyFill="1" applyBorder="1" applyAlignment="1">
      <alignment horizontal="center" vertical="center" shrinkToFit="1"/>
    </xf>
    <xf numFmtId="0" fontId="25" fillId="24" borderId="51" xfId="46" applyFont="1" applyFill="1" applyBorder="1" applyAlignment="1">
      <alignment horizontal="center" vertical="center"/>
    </xf>
    <xf numFmtId="0" fontId="25" fillId="24" borderId="37" xfId="46" applyFont="1" applyFill="1" applyBorder="1" applyAlignment="1">
      <alignment horizontal="center" vertical="center"/>
    </xf>
    <xf numFmtId="0" fontId="25" fillId="24" borderId="60" xfId="46" applyFont="1" applyFill="1" applyBorder="1" applyAlignment="1">
      <alignment horizontal="center" vertical="center"/>
    </xf>
    <xf numFmtId="0" fontId="26" fillId="24" borderId="78" xfId="46" applyFont="1" applyFill="1" applyBorder="1" applyAlignment="1">
      <alignment horizontal="right" vertical="center" shrinkToFit="1"/>
    </xf>
    <xf numFmtId="0" fontId="26" fillId="24" borderId="79" xfId="46" applyFont="1" applyFill="1" applyBorder="1" applyAlignment="1">
      <alignment horizontal="right" vertical="center" shrinkToFit="1"/>
    </xf>
    <xf numFmtId="0" fontId="26" fillId="24" borderId="82" xfId="46" applyFont="1" applyFill="1" applyBorder="1" applyAlignment="1">
      <alignment horizontal="right" vertical="center" shrinkToFit="1"/>
    </xf>
    <xf numFmtId="0" fontId="42" fillId="24" borderId="0" xfId="0" applyFont="1" applyFill="1" applyAlignment="1">
      <alignment horizontal="left" vertical="center"/>
    </xf>
    <xf numFmtId="0" fontId="42" fillId="24" borderId="19" xfId="0" applyFont="1" applyFill="1" applyBorder="1" applyAlignment="1">
      <alignment horizontal="left" vertical="center"/>
    </xf>
    <xf numFmtId="0" fontId="25" fillId="24" borderId="51" xfId="46" applyFont="1" applyFill="1" applyBorder="1" applyAlignment="1">
      <alignment horizontal="center" vertical="center" shrinkToFit="1"/>
    </xf>
    <xf numFmtId="0" fontId="25" fillId="24" borderId="25" xfId="46" applyFont="1" applyFill="1" applyBorder="1" applyAlignment="1">
      <alignment horizontal="center" vertical="center"/>
    </xf>
    <xf numFmtId="0" fontId="25" fillId="24" borderId="0" xfId="46" applyFont="1" applyFill="1" applyBorder="1" applyAlignment="1">
      <alignment horizontal="center" vertical="center"/>
    </xf>
    <xf numFmtId="0" fontId="25" fillId="24" borderId="10" xfId="46" applyFont="1" applyFill="1" applyBorder="1" applyAlignment="1">
      <alignment horizontal="center" vertical="center"/>
    </xf>
    <xf numFmtId="178" fontId="45" fillId="26" borderId="51" xfId="46" applyNumberFormat="1" applyFont="1" applyFill="1" applyBorder="1" applyAlignment="1">
      <alignment horizontal="center" vertical="center" shrinkToFit="1"/>
    </xf>
    <xf numFmtId="178" fontId="45" fillId="26" borderId="37" xfId="46" applyNumberFormat="1" applyFont="1" applyFill="1" applyBorder="1" applyAlignment="1">
      <alignment horizontal="center" vertical="center" shrinkToFit="1"/>
    </xf>
    <xf numFmtId="178" fontId="45" fillId="26" borderId="60" xfId="46" applyNumberFormat="1" applyFont="1" applyFill="1" applyBorder="1" applyAlignment="1">
      <alignment horizontal="center" vertical="center" shrinkToFit="1"/>
    </xf>
    <xf numFmtId="178" fontId="45" fillId="26" borderId="25" xfId="46" applyNumberFormat="1" applyFont="1" applyFill="1" applyBorder="1" applyAlignment="1">
      <alignment horizontal="center" vertical="center" shrinkToFit="1"/>
    </xf>
    <xf numFmtId="178" fontId="45" fillId="26" borderId="0" xfId="46" applyNumberFormat="1" applyFont="1" applyFill="1" applyBorder="1" applyAlignment="1">
      <alignment horizontal="center" vertical="center" shrinkToFit="1"/>
    </xf>
    <xf numFmtId="178" fontId="45" fillId="26" borderId="10" xfId="46" applyNumberFormat="1" applyFont="1" applyFill="1" applyBorder="1" applyAlignment="1">
      <alignment horizontal="center" vertical="center" shrinkToFit="1"/>
    </xf>
    <xf numFmtId="0" fontId="26" fillId="24" borderId="76" xfId="46" applyFont="1" applyFill="1" applyBorder="1" applyAlignment="1">
      <alignment horizontal="right" vertical="center" shrinkToFit="1"/>
    </xf>
    <xf numFmtId="0" fontId="26" fillId="24" borderId="77" xfId="46" applyFont="1" applyFill="1" applyBorder="1" applyAlignment="1">
      <alignment horizontal="right" vertical="center" shrinkToFit="1"/>
    </xf>
    <xf numFmtId="0" fontId="26" fillId="24" borderId="80" xfId="46" applyFont="1" applyFill="1" applyBorder="1" applyAlignment="1">
      <alignment horizontal="right" vertical="center" shrinkToFit="1"/>
    </xf>
    <xf numFmtId="0" fontId="66" fillId="24" borderId="20" xfId="0" applyFont="1" applyFill="1" applyBorder="1" applyAlignment="1">
      <alignment horizontal="center" vertical="center" shrinkToFit="1"/>
    </xf>
    <xf numFmtId="0" fontId="66" fillId="24" borderId="19" xfId="0" applyFont="1" applyFill="1" applyBorder="1" applyAlignment="1">
      <alignment horizontal="center" vertical="center" shrinkToFit="1"/>
    </xf>
    <xf numFmtId="0" fontId="66" fillId="24" borderId="35" xfId="0" applyFont="1" applyFill="1" applyBorder="1" applyAlignment="1">
      <alignment horizontal="center" vertical="center" shrinkToFit="1"/>
    </xf>
    <xf numFmtId="0" fontId="66" fillId="24" borderId="33" xfId="0" applyFont="1" applyFill="1" applyBorder="1" applyAlignment="1">
      <alignment horizontal="center" vertical="center" shrinkToFit="1"/>
    </xf>
    <xf numFmtId="0" fontId="66" fillId="24" borderId="30" xfId="0" applyFont="1" applyFill="1" applyBorder="1" applyAlignment="1">
      <alignment horizontal="center" vertical="center" shrinkToFit="1"/>
    </xf>
    <xf numFmtId="0" fontId="66" fillId="24" borderId="31" xfId="0" applyFont="1" applyFill="1" applyBorder="1" applyAlignment="1">
      <alignment horizontal="center" vertical="center" shrinkToFit="1"/>
    </xf>
    <xf numFmtId="0" fontId="26" fillId="24" borderId="41" xfId="46" applyFont="1" applyFill="1" applyBorder="1" applyAlignment="1">
      <alignment horizontal="right" vertical="center" shrinkToFit="1"/>
    </xf>
    <xf numFmtId="0" fontId="5" fillId="24" borderId="36" xfId="46" applyNumberFormat="1" applyFont="1" applyFill="1" applyBorder="1" applyAlignment="1">
      <alignment horizontal="center" vertical="center" shrinkToFit="1"/>
    </xf>
    <xf numFmtId="0" fontId="5" fillId="24" borderId="29" xfId="46" applyNumberFormat="1" applyFont="1" applyFill="1" applyBorder="1" applyAlignment="1">
      <alignment horizontal="center" vertical="center" shrinkToFit="1"/>
    </xf>
    <xf numFmtId="38" fontId="39" fillId="24" borderId="0" xfId="33" applyFont="1" applyFill="1" applyAlignment="1">
      <alignment horizontal="center" vertical="center"/>
    </xf>
    <xf numFmtId="38" fontId="39" fillId="24" borderId="10" xfId="33" applyFont="1" applyFill="1" applyBorder="1" applyAlignment="1">
      <alignment horizontal="center" vertical="center"/>
    </xf>
    <xf numFmtId="0" fontId="26" fillId="24" borderId="62" xfId="46" applyFont="1" applyFill="1" applyBorder="1" applyAlignment="1">
      <alignment horizontal="right" vertical="center" shrinkToFit="1"/>
    </xf>
    <xf numFmtId="0" fontId="26" fillId="24" borderId="63" xfId="46" applyFont="1" applyFill="1" applyBorder="1" applyAlignment="1">
      <alignment horizontal="right" vertical="center" shrinkToFit="1"/>
    </xf>
    <xf numFmtId="0" fontId="26" fillId="24" borderId="64" xfId="46" applyFont="1" applyFill="1" applyBorder="1" applyAlignment="1">
      <alignment horizontal="right" vertical="center" shrinkToFit="1"/>
    </xf>
    <xf numFmtId="0" fontId="26" fillId="24" borderId="65" xfId="46" applyFont="1" applyFill="1" applyBorder="1" applyAlignment="1">
      <alignment horizontal="right" vertical="center" shrinkToFit="1"/>
    </xf>
    <xf numFmtId="0" fontId="26" fillId="24" borderId="68" xfId="46" applyFont="1" applyFill="1" applyBorder="1" applyAlignment="1">
      <alignment horizontal="right" vertical="center" shrinkToFit="1"/>
    </xf>
    <xf numFmtId="0" fontId="44" fillId="26" borderId="87" xfId="0" applyFont="1" applyFill="1" applyBorder="1" applyAlignment="1">
      <alignment horizontal="center" vertical="center" shrinkToFit="1"/>
    </xf>
    <xf numFmtId="0" fontId="44" fillId="26" borderId="53" xfId="0" applyFont="1" applyFill="1" applyBorder="1" applyAlignment="1">
      <alignment horizontal="center" vertical="center" shrinkToFit="1"/>
    </xf>
    <xf numFmtId="38" fontId="44" fillId="26" borderId="88" xfId="33" applyFont="1" applyFill="1" applyBorder="1" applyAlignment="1">
      <alignment horizontal="center" vertical="center" shrinkToFit="1"/>
    </xf>
    <xf numFmtId="38" fontId="44" fillId="26" borderId="48" xfId="33" applyFont="1" applyFill="1" applyBorder="1" applyAlignment="1">
      <alignment horizontal="center" vertical="center" shrinkToFit="1"/>
    </xf>
    <xf numFmtId="178" fontId="48" fillId="26" borderId="87" xfId="0" applyNumberFormat="1" applyFont="1" applyFill="1" applyBorder="1" applyAlignment="1">
      <alignment horizontal="center" vertical="center" shrinkToFit="1"/>
    </xf>
    <xf numFmtId="178" fontId="48" fillId="26" borderId="89" xfId="0" applyNumberFormat="1" applyFont="1" applyFill="1" applyBorder="1" applyAlignment="1">
      <alignment horizontal="center" vertical="center" shrinkToFit="1"/>
    </xf>
    <xf numFmtId="178" fontId="48" fillId="26" borderId="90" xfId="0" applyNumberFormat="1" applyFont="1" applyFill="1" applyBorder="1" applyAlignment="1">
      <alignment horizontal="center" vertical="center" shrinkToFit="1"/>
    </xf>
    <xf numFmtId="178" fontId="48" fillId="26" borderId="50" xfId="0" applyNumberFormat="1" applyFont="1" applyFill="1" applyBorder="1" applyAlignment="1">
      <alignment horizontal="center" vertical="center" shrinkToFit="1"/>
    </xf>
    <xf numFmtId="178" fontId="48" fillId="26" borderId="0" xfId="0" applyNumberFormat="1" applyFont="1" applyFill="1" applyBorder="1" applyAlignment="1">
      <alignment horizontal="center" vertical="center" shrinkToFit="1"/>
    </xf>
    <xf numFmtId="178" fontId="48" fillId="26" borderId="42" xfId="0" applyNumberFormat="1" applyFont="1" applyFill="1" applyBorder="1" applyAlignment="1">
      <alignment horizontal="center" vertical="center" shrinkToFit="1"/>
    </xf>
    <xf numFmtId="178" fontId="48" fillId="26" borderId="53" xfId="0" applyNumberFormat="1" applyFont="1" applyFill="1" applyBorder="1" applyAlignment="1">
      <alignment horizontal="center" vertical="center" shrinkToFit="1"/>
    </xf>
    <xf numFmtId="178" fontId="48" fillId="26" borderId="95" xfId="0" applyNumberFormat="1" applyFont="1" applyFill="1" applyBorder="1" applyAlignment="1">
      <alignment horizontal="center" vertical="center" shrinkToFit="1"/>
    </xf>
    <xf numFmtId="178" fontId="48" fillId="26" borderId="96" xfId="0" applyNumberFormat="1" applyFont="1" applyFill="1" applyBorder="1" applyAlignment="1">
      <alignment horizontal="center" vertical="center" shrinkToFit="1"/>
    </xf>
    <xf numFmtId="38" fontId="44" fillId="24" borderId="32" xfId="33" applyFont="1" applyFill="1" applyBorder="1" applyAlignment="1">
      <alignment horizontal="center" vertical="center" shrinkToFit="1"/>
    </xf>
    <xf numFmtId="38" fontId="44" fillId="24" borderId="34" xfId="33" applyFont="1" applyFill="1" applyBorder="1" applyAlignment="1">
      <alignment horizontal="center" vertical="center" shrinkToFit="1"/>
    </xf>
    <xf numFmtId="0" fontId="44" fillId="26" borderId="81" xfId="0" applyFont="1" applyFill="1" applyBorder="1" applyAlignment="1">
      <alignment horizontal="center" vertical="center" shrinkToFit="1"/>
    </xf>
    <xf numFmtId="38" fontId="44" fillId="26" borderId="49" xfId="33" applyFont="1" applyFill="1" applyBorder="1" applyAlignment="1">
      <alignment horizontal="center" vertical="center" shrinkToFit="1"/>
    </xf>
    <xf numFmtId="0" fontId="25" fillId="26" borderId="51" xfId="46" applyFont="1" applyFill="1" applyBorder="1" applyAlignment="1">
      <alignment horizontal="center" vertical="center"/>
    </xf>
    <xf numFmtId="0" fontId="25" fillId="26" borderId="37" xfId="46" applyFont="1" applyFill="1" applyBorder="1" applyAlignment="1">
      <alignment horizontal="center" vertical="center"/>
    </xf>
    <xf numFmtId="0" fontId="25" fillId="26" borderId="60" xfId="46" applyFont="1" applyFill="1" applyBorder="1" applyAlignment="1">
      <alignment horizontal="center" vertical="center"/>
    </xf>
    <xf numFmtId="0" fontId="25" fillId="24" borderId="20" xfId="46" applyFont="1" applyFill="1" applyBorder="1" applyAlignment="1">
      <alignment horizontal="center" vertical="center" shrinkToFit="1"/>
    </xf>
    <xf numFmtId="0" fontId="25" fillId="24" borderId="19" xfId="46" applyFont="1" applyFill="1" applyBorder="1" applyAlignment="1">
      <alignment horizontal="center" vertical="center" shrinkToFit="1"/>
    </xf>
    <xf numFmtId="0" fontId="25" fillId="24" borderId="41" xfId="46" applyFont="1" applyFill="1" applyBorder="1" applyAlignment="1">
      <alignment horizontal="center" vertical="center" shrinkToFit="1"/>
    </xf>
    <xf numFmtId="0" fontId="25" fillId="24" borderId="21" xfId="46" applyFont="1" applyFill="1" applyBorder="1" applyAlignment="1">
      <alignment horizontal="center" vertical="center" shrinkToFit="1"/>
    </xf>
    <xf numFmtId="0" fontId="25" fillId="24" borderId="18" xfId="46" applyFont="1" applyFill="1" applyBorder="1" applyAlignment="1">
      <alignment horizontal="center" vertical="center" shrinkToFit="1"/>
    </xf>
    <xf numFmtId="178" fontId="48" fillId="26" borderId="91" xfId="0" applyNumberFormat="1" applyFont="1" applyFill="1" applyBorder="1" applyAlignment="1">
      <alignment horizontal="center" vertical="center" shrinkToFit="1"/>
    </xf>
    <xf numFmtId="178" fontId="48" fillId="26" borderId="93" xfId="0" applyNumberFormat="1" applyFont="1" applyFill="1" applyBorder="1" applyAlignment="1">
      <alignment horizontal="center" vertical="center" shrinkToFit="1"/>
    </xf>
    <xf numFmtId="178" fontId="48" fillId="26" borderId="94" xfId="0" applyNumberFormat="1" applyFont="1" applyFill="1" applyBorder="1" applyAlignment="1">
      <alignment horizontal="center" vertical="center" shrinkToFit="1"/>
    </xf>
    <xf numFmtId="0" fontId="44" fillId="26" borderId="91" xfId="0" applyFont="1" applyFill="1" applyBorder="1" applyAlignment="1">
      <alignment horizontal="center" vertical="center" shrinkToFit="1"/>
    </xf>
    <xf numFmtId="38" fontId="44" fillId="26" borderId="92" xfId="33" applyFont="1" applyFill="1" applyBorder="1" applyAlignment="1">
      <alignment horizontal="center" vertical="center" shrinkToFit="1"/>
    </xf>
    <xf numFmtId="38" fontId="57" fillId="24" borderId="31" xfId="33" applyFont="1" applyFill="1" applyBorder="1" applyAlignment="1">
      <alignment horizontal="left"/>
    </xf>
    <xf numFmtId="38" fontId="57" fillId="24" borderId="33" xfId="33" applyFont="1" applyFill="1" applyBorder="1" applyAlignment="1">
      <alignment horizontal="left"/>
    </xf>
    <xf numFmtId="38" fontId="44" fillId="26" borderId="81" xfId="33" applyFont="1" applyFill="1" applyBorder="1" applyAlignment="1">
      <alignment horizontal="center" vertical="center" shrinkToFit="1"/>
    </xf>
    <xf numFmtId="38" fontId="44" fillId="26" borderId="91" xfId="33" applyFont="1" applyFill="1" applyBorder="1" applyAlignment="1">
      <alignment horizontal="center" vertical="center" shrinkToFit="1"/>
    </xf>
    <xf numFmtId="178" fontId="48" fillId="26" borderId="52" xfId="0" applyNumberFormat="1" applyFont="1" applyFill="1" applyBorder="1" applyAlignment="1">
      <alignment horizontal="center" vertical="center" shrinkToFit="1"/>
    </xf>
    <xf numFmtId="178" fontId="48" fillId="26" borderId="31" xfId="0" applyNumberFormat="1" applyFont="1" applyFill="1" applyBorder="1" applyAlignment="1">
      <alignment horizontal="center" vertical="center" shrinkToFit="1"/>
    </xf>
    <xf numFmtId="178" fontId="48" fillId="26" borderId="43" xfId="0" applyNumberFormat="1" applyFont="1" applyFill="1" applyBorder="1" applyAlignment="1">
      <alignment horizontal="center" vertical="center" shrinkToFit="1"/>
    </xf>
    <xf numFmtId="0" fontId="44" fillId="26" borderId="50" xfId="0" applyFont="1" applyFill="1" applyBorder="1" applyAlignment="1">
      <alignment horizontal="center" vertical="center" shrinkToFit="1"/>
    </xf>
    <xf numFmtId="38" fontId="44" fillId="26" borderId="86" xfId="33" applyFont="1" applyFill="1" applyBorder="1" applyAlignment="1">
      <alignment horizontal="center" vertical="center" shrinkToFit="1"/>
    </xf>
    <xf numFmtId="0" fontId="58" fillId="24" borderId="0" xfId="0" applyFont="1" applyFill="1" applyBorder="1" applyAlignment="1">
      <alignment horizontal="left" vertical="center"/>
    </xf>
    <xf numFmtId="0" fontId="63" fillId="24" borderId="0" xfId="0" applyFont="1" applyFill="1" applyAlignment="1">
      <alignment horizontal="left" vertical="center"/>
    </xf>
    <xf numFmtId="0" fontId="64" fillId="24" borderId="0" xfId="0" applyFont="1" applyFill="1" applyBorder="1" applyAlignment="1">
      <alignment horizontal="left" vertical="center" shrinkToFit="1"/>
    </xf>
    <xf numFmtId="0" fontId="26" fillId="24" borderId="19" xfId="46" applyFont="1" applyFill="1" applyBorder="1" applyAlignment="1">
      <alignment horizontal="right" vertical="center" shrinkToFit="1"/>
    </xf>
    <xf numFmtId="0" fontId="43" fillId="24" borderId="0" xfId="0" applyFont="1" applyFill="1" applyBorder="1" applyAlignment="1">
      <alignment horizontal="center" vertical="center"/>
    </xf>
    <xf numFmtId="0" fontId="43" fillId="24" borderId="10" xfId="0" applyFont="1" applyFill="1" applyBorder="1" applyAlignment="1">
      <alignment horizontal="center" vertical="center"/>
    </xf>
    <xf numFmtId="0" fontId="63" fillId="24" borderId="0" xfId="0" applyFont="1" applyFill="1" applyAlignment="1">
      <alignment horizontal="center" vertical="center"/>
    </xf>
    <xf numFmtId="0" fontId="25" fillId="24" borderId="20" xfId="46" applyFont="1" applyFill="1" applyBorder="1" applyAlignment="1">
      <alignment horizontal="center" vertical="center"/>
    </xf>
    <xf numFmtId="0" fontId="25" fillId="24" borderId="19" xfId="46" applyFont="1" applyFill="1" applyBorder="1" applyAlignment="1">
      <alignment horizontal="center" vertical="center"/>
    </xf>
    <xf numFmtId="0" fontId="25" fillId="24" borderId="18" xfId="46" applyFont="1" applyFill="1" applyBorder="1" applyAlignment="1">
      <alignment horizontal="center" vertical="center"/>
    </xf>
    <xf numFmtId="0" fontId="26" fillId="24" borderId="43" xfId="46" applyFont="1" applyFill="1" applyBorder="1" applyAlignment="1">
      <alignment horizontal="center" vertical="center" shrinkToFit="1"/>
    </xf>
    <xf numFmtId="0" fontId="26" fillId="24" borderId="42" xfId="46" applyFont="1" applyFill="1" applyBorder="1" applyAlignment="1">
      <alignment horizontal="center" vertical="center" shrinkToFit="1"/>
    </xf>
    <xf numFmtId="0" fontId="26" fillId="24" borderId="45" xfId="46" applyFont="1" applyFill="1" applyBorder="1" applyAlignment="1">
      <alignment horizontal="center" vertical="center" shrinkToFit="1"/>
    </xf>
    <xf numFmtId="0" fontId="26" fillId="24" borderId="71" xfId="46" applyFont="1" applyFill="1" applyBorder="1" applyAlignment="1">
      <alignment horizontal="center" vertical="center" shrinkToFit="1"/>
    </xf>
    <xf numFmtId="0" fontId="26" fillId="24" borderId="72" xfId="46" applyFont="1" applyFill="1" applyBorder="1" applyAlignment="1">
      <alignment horizontal="center" vertical="center" shrinkToFit="1"/>
    </xf>
    <xf numFmtId="0" fontId="26" fillId="24" borderId="73" xfId="46" applyFont="1" applyFill="1" applyBorder="1" applyAlignment="1">
      <alignment horizontal="center" vertical="center" shrinkToFit="1"/>
    </xf>
    <xf numFmtId="0" fontId="26" fillId="24" borderId="74" xfId="46" applyFont="1" applyFill="1" applyBorder="1" applyAlignment="1">
      <alignment horizontal="center" vertical="center" shrinkToFit="1"/>
    </xf>
    <xf numFmtId="0" fontId="26" fillId="24" borderId="66" xfId="46" applyFont="1" applyFill="1" applyBorder="1" applyAlignment="1">
      <alignment horizontal="center" vertical="center" shrinkToFit="1"/>
    </xf>
    <xf numFmtId="0" fontId="26" fillId="24" borderId="67" xfId="46" applyFont="1" applyFill="1" applyBorder="1" applyAlignment="1">
      <alignment horizontal="center" vertical="center" shrinkToFit="1"/>
    </xf>
    <xf numFmtId="0" fontId="26" fillId="24" borderId="75" xfId="46" applyFont="1" applyFill="1" applyBorder="1" applyAlignment="1">
      <alignment horizontal="center" vertical="center" shrinkToFit="1"/>
    </xf>
    <xf numFmtId="0" fontId="26" fillId="24" borderId="69" xfId="46" applyFont="1" applyFill="1" applyBorder="1" applyAlignment="1">
      <alignment horizontal="center" vertical="center" shrinkToFit="1"/>
    </xf>
    <xf numFmtId="0" fontId="26" fillId="24" borderId="70" xfId="46" applyFont="1" applyFill="1" applyBorder="1" applyAlignment="1">
      <alignment horizontal="center" vertical="center" shrinkToFit="1"/>
    </xf>
    <xf numFmtId="0" fontId="26" fillId="24" borderId="62" xfId="46" applyFont="1" applyFill="1" applyBorder="1" applyAlignment="1">
      <alignment horizontal="center" vertical="center" shrinkToFit="1"/>
    </xf>
    <xf numFmtId="0" fontId="26" fillId="24" borderId="63" xfId="46" applyFont="1" applyFill="1" applyBorder="1" applyAlignment="1">
      <alignment horizontal="center" vertical="center" shrinkToFit="1"/>
    </xf>
    <xf numFmtId="0" fontId="26" fillId="24" borderId="64" xfId="46" applyFont="1" applyFill="1" applyBorder="1" applyAlignment="1">
      <alignment horizontal="center" vertical="center" shrinkToFit="1"/>
    </xf>
    <xf numFmtId="0" fontId="26" fillId="24" borderId="65" xfId="46" applyFont="1" applyFill="1" applyBorder="1" applyAlignment="1">
      <alignment horizontal="center" vertical="center" shrinkToFit="1"/>
    </xf>
    <xf numFmtId="0" fontId="26" fillId="24" borderId="68" xfId="46" applyFont="1" applyFill="1" applyBorder="1" applyAlignment="1">
      <alignment horizontal="center" vertical="center" shrinkToFit="1"/>
    </xf>
    <xf numFmtId="178" fontId="4" fillId="24" borderId="51" xfId="46" applyNumberFormat="1" applyFont="1" applyFill="1" applyBorder="1" applyAlignment="1">
      <alignment horizontal="center" vertical="center" shrinkToFit="1"/>
    </xf>
    <xf numFmtId="178" fontId="4" fillId="24" borderId="37" xfId="46" applyNumberFormat="1" applyFont="1" applyFill="1" applyBorder="1" applyAlignment="1">
      <alignment horizontal="center" vertical="center" shrinkToFit="1"/>
    </xf>
    <xf numFmtId="178" fontId="4" fillId="24" borderId="60" xfId="46" applyNumberFormat="1" applyFont="1" applyFill="1" applyBorder="1" applyAlignment="1">
      <alignment horizontal="center" vertical="center" shrinkToFit="1"/>
    </xf>
    <xf numFmtId="178" fontId="4" fillId="24" borderId="25" xfId="46" applyNumberFormat="1" applyFont="1" applyFill="1" applyBorder="1" applyAlignment="1">
      <alignment horizontal="center" vertical="center" shrinkToFit="1"/>
    </xf>
    <xf numFmtId="178" fontId="4" fillId="24" borderId="0" xfId="46" applyNumberFormat="1" applyFont="1" applyFill="1" applyBorder="1" applyAlignment="1">
      <alignment horizontal="center" vertical="center" shrinkToFit="1"/>
    </xf>
    <xf numFmtId="178" fontId="4" fillId="24" borderId="10" xfId="46" applyNumberFormat="1" applyFont="1" applyFill="1" applyBorder="1" applyAlignment="1">
      <alignment horizontal="center" vertical="center" shrinkToFit="1"/>
    </xf>
    <xf numFmtId="0" fontId="26" fillId="24" borderId="41" xfId="46" applyFont="1" applyFill="1" applyBorder="1" applyAlignment="1">
      <alignment horizontal="center" vertical="center" shrinkToFit="1"/>
    </xf>
    <xf numFmtId="0" fontId="26" fillId="24" borderId="78" xfId="46" applyFont="1" applyFill="1" applyBorder="1" applyAlignment="1">
      <alignment horizontal="center" vertical="center" shrinkToFit="1"/>
    </xf>
    <xf numFmtId="0" fontId="26" fillId="24" borderId="79" xfId="46" applyFont="1" applyFill="1" applyBorder="1" applyAlignment="1">
      <alignment horizontal="center" vertical="center" shrinkToFit="1"/>
    </xf>
    <xf numFmtId="0" fontId="26" fillId="24" borderId="82" xfId="46" applyFont="1" applyFill="1" applyBorder="1" applyAlignment="1">
      <alignment horizontal="center" vertical="center" shrinkToFit="1"/>
    </xf>
    <xf numFmtId="178" fontId="4" fillId="24" borderId="30" xfId="46" applyNumberFormat="1" applyFont="1" applyFill="1" applyBorder="1" applyAlignment="1">
      <alignment horizontal="center" vertical="center" shrinkToFit="1"/>
    </xf>
    <xf numFmtId="178" fontId="4" fillId="24" borderId="31" xfId="46" applyNumberFormat="1" applyFont="1" applyFill="1" applyBorder="1" applyAlignment="1">
      <alignment horizontal="center" vertical="center" shrinkToFit="1"/>
    </xf>
    <xf numFmtId="178" fontId="4" fillId="24" borderId="29" xfId="46" applyNumberFormat="1" applyFont="1" applyFill="1" applyBorder="1" applyAlignment="1">
      <alignment horizontal="center" vertical="center" shrinkToFit="1"/>
    </xf>
    <xf numFmtId="0" fontId="54" fillId="24" borderId="0" xfId="0" applyFont="1" applyFill="1" applyBorder="1" applyAlignment="1">
      <alignment horizontal="left" shrinkToFit="1"/>
    </xf>
    <xf numFmtId="0" fontId="71" fillId="24" borderId="71" xfId="46" applyFont="1" applyFill="1" applyBorder="1" applyAlignment="1">
      <alignment horizontal="right" vertical="center" shrinkToFit="1"/>
    </xf>
    <xf numFmtId="0" fontId="71" fillId="24" borderId="72" xfId="46" applyFont="1" applyFill="1" applyBorder="1" applyAlignment="1">
      <alignment horizontal="right" vertical="center" shrinkToFit="1"/>
    </xf>
    <xf numFmtId="0" fontId="71" fillId="24" borderId="73" xfId="46" applyFont="1" applyFill="1" applyBorder="1" applyAlignment="1">
      <alignment horizontal="right" vertical="center" shrinkToFit="1"/>
    </xf>
    <xf numFmtId="0" fontId="71" fillId="24" borderId="74" xfId="46" applyFont="1" applyFill="1" applyBorder="1" applyAlignment="1">
      <alignment horizontal="right" vertical="center" shrinkToFit="1"/>
    </xf>
    <xf numFmtId="0" fontId="71" fillId="24" borderId="66" xfId="46" applyFont="1" applyFill="1" applyBorder="1" applyAlignment="1">
      <alignment horizontal="right" vertical="center" shrinkToFit="1"/>
    </xf>
    <xf numFmtId="0" fontId="71" fillId="24" borderId="67" xfId="46" applyFont="1" applyFill="1" applyBorder="1" applyAlignment="1">
      <alignment horizontal="right" vertical="center" shrinkToFit="1"/>
    </xf>
    <xf numFmtId="0" fontId="71" fillId="24" borderId="43" xfId="46" applyFont="1" applyFill="1" applyBorder="1" applyAlignment="1">
      <alignment horizontal="center" vertical="center" shrinkToFit="1"/>
    </xf>
    <xf numFmtId="0" fontId="71" fillId="24" borderId="42" xfId="46" applyFont="1" applyFill="1" applyBorder="1" applyAlignment="1">
      <alignment horizontal="center" vertical="center" shrinkToFit="1"/>
    </xf>
    <xf numFmtId="0" fontId="71" fillId="24" borderId="45" xfId="46" applyFont="1" applyFill="1" applyBorder="1" applyAlignment="1">
      <alignment horizontal="center" vertical="center" shrinkToFit="1"/>
    </xf>
    <xf numFmtId="0" fontId="71" fillId="24" borderId="75" xfId="46" applyFont="1" applyFill="1" applyBorder="1" applyAlignment="1">
      <alignment horizontal="right" vertical="center" shrinkToFit="1"/>
    </xf>
    <xf numFmtId="0" fontId="71" fillId="24" borderId="69" xfId="46" applyFont="1" applyFill="1" applyBorder="1" applyAlignment="1">
      <alignment horizontal="right" vertical="center" shrinkToFit="1"/>
    </xf>
    <xf numFmtId="0" fontId="71" fillId="24" borderId="70" xfId="46" applyFont="1" applyFill="1" applyBorder="1" applyAlignment="1">
      <alignment horizontal="right" vertical="center" shrinkToFit="1"/>
    </xf>
    <xf numFmtId="0" fontId="71" fillId="24" borderId="37" xfId="46" applyNumberFormat="1" applyFont="1" applyFill="1" applyBorder="1" applyAlignment="1">
      <alignment horizontal="center" vertical="center" shrinkToFit="1"/>
    </xf>
    <xf numFmtId="0" fontId="71" fillId="24" borderId="0" xfId="46" applyNumberFormat="1" applyFont="1" applyFill="1" applyBorder="1" applyAlignment="1">
      <alignment horizontal="center" vertical="center" shrinkToFit="1"/>
    </xf>
    <xf numFmtId="0" fontId="26" fillId="24" borderId="37" xfId="46" applyNumberFormat="1" applyFont="1" applyFill="1" applyBorder="1" applyAlignment="1">
      <alignment horizontal="center" vertical="center" shrinkToFit="1"/>
    </xf>
    <xf numFmtId="0" fontId="26" fillId="24" borderId="0" xfId="46" applyNumberFormat="1" applyFont="1" applyFill="1" applyBorder="1" applyAlignment="1">
      <alignment horizontal="center" vertical="center" shrinkToFit="1"/>
    </xf>
    <xf numFmtId="0" fontId="71" fillId="24" borderId="61" xfId="46" applyNumberFormat="1" applyFont="1" applyFill="1" applyBorder="1" applyAlignment="1">
      <alignment horizontal="center" vertical="center" shrinkToFit="1"/>
    </xf>
    <xf numFmtId="0" fontId="71" fillId="24" borderId="42" xfId="46" applyNumberFormat="1" applyFont="1" applyFill="1" applyBorder="1" applyAlignment="1">
      <alignment horizontal="center" vertical="center" shrinkToFit="1"/>
    </xf>
    <xf numFmtId="0" fontId="71" fillId="24" borderId="43" xfId="46" applyNumberFormat="1" applyFont="1" applyFill="1" applyBorder="1" applyAlignment="1">
      <alignment horizontal="center" vertical="center" shrinkToFit="1"/>
    </xf>
    <xf numFmtId="0" fontId="71" fillId="24" borderId="45" xfId="46" applyNumberFormat="1" applyFont="1" applyFill="1" applyBorder="1" applyAlignment="1">
      <alignment horizontal="center" vertical="center" shrinkToFit="1"/>
    </xf>
    <xf numFmtId="0" fontId="71" fillId="24" borderId="31" xfId="46" applyNumberFormat="1" applyFont="1" applyFill="1" applyBorder="1" applyAlignment="1">
      <alignment horizontal="center" vertical="center" shrinkToFit="1"/>
    </xf>
    <xf numFmtId="0" fontId="26" fillId="24" borderId="31" xfId="46" applyNumberFormat="1" applyFont="1" applyFill="1" applyBorder="1" applyAlignment="1">
      <alignment horizontal="center" vertical="center" shrinkToFit="1"/>
    </xf>
    <xf numFmtId="0" fontId="71" fillId="24" borderId="43" xfId="46" applyFont="1" applyFill="1" applyBorder="1" applyAlignment="1">
      <alignment horizontal="right" vertical="center" shrinkToFit="1"/>
    </xf>
    <xf numFmtId="0" fontId="71" fillId="24" borderId="42" xfId="46" applyFont="1" applyFill="1" applyBorder="1" applyAlignment="1">
      <alignment horizontal="right" vertical="center" shrinkToFit="1"/>
    </xf>
    <xf numFmtId="38" fontId="45" fillId="26" borderId="88" xfId="33" applyFont="1" applyFill="1" applyBorder="1" applyAlignment="1">
      <alignment horizontal="center" vertical="center" shrinkToFit="1"/>
    </xf>
    <xf numFmtId="38" fontId="45" fillId="26" borderId="48" xfId="33" applyFont="1" applyFill="1" applyBorder="1" applyAlignment="1">
      <alignment horizontal="center" vertical="center" shrinkToFit="1"/>
    </xf>
    <xf numFmtId="38" fontId="45" fillId="26" borderId="49" xfId="33" applyFont="1" applyFill="1" applyBorder="1" applyAlignment="1">
      <alignment horizontal="center" vertical="center" shrinkToFit="1"/>
    </xf>
    <xf numFmtId="178" fontId="45" fillId="26" borderId="30" xfId="46" applyNumberFormat="1" applyFont="1" applyFill="1" applyBorder="1" applyAlignment="1">
      <alignment horizontal="center" vertical="center" shrinkToFit="1"/>
    </xf>
    <xf numFmtId="178" fontId="45" fillId="26" borderId="31" xfId="46" applyNumberFormat="1" applyFont="1" applyFill="1" applyBorder="1" applyAlignment="1">
      <alignment horizontal="center" vertical="center" shrinkToFit="1"/>
    </xf>
    <xf numFmtId="178" fontId="45" fillId="26" borderId="29" xfId="46" applyNumberFormat="1" applyFont="1" applyFill="1" applyBorder="1" applyAlignment="1">
      <alignment horizontal="center" vertical="center" shrinkToFit="1"/>
    </xf>
    <xf numFmtId="38" fontId="45" fillId="26" borderId="92" xfId="33" applyFont="1" applyFill="1" applyBorder="1" applyAlignment="1">
      <alignment horizontal="center" vertical="center" shrinkToFit="1"/>
    </xf>
    <xf numFmtId="38" fontId="45" fillId="26" borderId="86" xfId="33" applyFont="1" applyFill="1" applyBorder="1" applyAlignment="1">
      <alignment horizontal="center" vertical="center" shrinkToFit="1"/>
    </xf>
    <xf numFmtId="176" fontId="51" fillId="24" borderId="0" xfId="0" applyNumberFormat="1" applyFont="1" applyFill="1" applyBorder="1" applyAlignment="1">
      <alignment horizontal="center" vertical="top" wrapText="1"/>
    </xf>
    <xf numFmtId="176" fontId="51" fillId="24" borderId="10" xfId="0" applyNumberFormat="1" applyFont="1" applyFill="1" applyBorder="1" applyAlignment="1">
      <alignment horizontal="center" vertical="top" wrapText="1"/>
    </xf>
    <xf numFmtId="176" fontId="51" fillId="24" borderId="33" xfId="0" applyNumberFormat="1" applyFont="1" applyFill="1" applyBorder="1" applyAlignment="1">
      <alignment horizontal="center" vertical="top" wrapText="1"/>
    </xf>
    <xf numFmtId="176" fontId="51" fillId="24" borderId="36" xfId="0" applyNumberFormat="1" applyFont="1" applyFill="1" applyBorder="1" applyAlignment="1">
      <alignment horizontal="center" vertical="top" wrapText="1"/>
    </xf>
    <xf numFmtId="0" fontId="39" fillId="24" borderId="0" xfId="0" applyFont="1" applyFill="1" applyAlignment="1">
      <alignment horizontal="center" vertical="center"/>
    </xf>
    <xf numFmtId="0" fontId="39" fillId="24" borderId="10" xfId="0" applyFont="1" applyFill="1" applyBorder="1" applyAlignment="1">
      <alignment horizontal="center" vertical="center"/>
    </xf>
    <xf numFmtId="38" fontId="51" fillId="24" borderId="31" xfId="33" applyFont="1" applyFill="1" applyBorder="1" applyAlignment="1">
      <alignment horizontal="center" vertical="top" wrapText="1"/>
    </xf>
    <xf numFmtId="38" fontId="51" fillId="24" borderId="29" xfId="33" applyFont="1" applyFill="1" applyBorder="1" applyAlignment="1">
      <alignment horizontal="center" vertical="top" wrapText="1"/>
    </xf>
    <xf numFmtId="176" fontId="51" fillId="24" borderId="31" xfId="0" applyNumberFormat="1" applyFont="1" applyFill="1" applyBorder="1" applyAlignment="1">
      <alignment horizontal="center" vertical="top" wrapText="1"/>
    </xf>
    <xf numFmtId="176" fontId="51" fillId="24" borderId="29" xfId="0" applyNumberFormat="1" applyFont="1" applyFill="1" applyBorder="1" applyAlignment="1">
      <alignment horizontal="center" vertical="top" wrapText="1"/>
    </xf>
    <xf numFmtId="0" fontId="74" fillId="26" borderId="81" xfId="0" applyFont="1" applyFill="1" applyBorder="1" applyAlignment="1">
      <alignment horizontal="center" vertical="center" shrinkToFit="1"/>
    </xf>
    <xf numFmtId="0" fontId="74" fillId="26" borderId="53" xfId="0" applyFont="1" applyFill="1" applyBorder="1" applyAlignment="1">
      <alignment horizontal="center" vertical="center" shrinkToFit="1"/>
    </xf>
    <xf numFmtId="0" fontId="74" fillId="26" borderId="87" xfId="0" applyFont="1" applyFill="1" applyBorder="1" applyAlignment="1">
      <alignment horizontal="center" vertical="center" shrinkToFit="1"/>
    </xf>
    <xf numFmtId="0" fontId="51" fillId="24" borderId="19" xfId="0" applyNumberFormat="1" applyFont="1" applyFill="1" applyBorder="1" applyAlignment="1">
      <alignment horizontal="center" vertical="center" shrinkToFit="1"/>
    </xf>
    <xf numFmtId="0" fontId="51" fillId="24" borderId="18" xfId="0" applyNumberFormat="1" applyFont="1" applyFill="1" applyBorder="1" applyAlignment="1">
      <alignment horizontal="center" vertical="center" shrinkToFit="1"/>
    </xf>
    <xf numFmtId="0" fontId="74" fillId="26" borderId="91" xfId="0" applyFont="1" applyFill="1" applyBorder="1" applyAlignment="1">
      <alignment horizontal="center" vertical="center" shrinkToFit="1"/>
    </xf>
    <xf numFmtId="0" fontId="45" fillId="24" borderId="32" xfId="0" applyFont="1" applyFill="1" applyBorder="1" applyAlignment="1">
      <alignment horizontal="center" vertical="center" shrinkToFit="1"/>
    </xf>
    <xf numFmtId="0" fontId="45" fillId="24" borderId="31" xfId="0" applyFont="1" applyFill="1" applyBorder="1" applyAlignment="1">
      <alignment horizontal="center" vertical="center" shrinkToFit="1"/>
    </xf>
    <xf numFmtId="0" fontId="45" fillId="24" borderId="34" xfId="0" applyFont="1" applyFill="1" applyBorder="1" applyAlignment="1">
      <alignment horizontal="center" vertical="center" shrinkToFit="1"/>
    </xf>
    <xf numFmtId="0" fontId="45" fillId="24" borderId="33" xfId="0" applyFont="1" applyFill="1" applyBorder="1" applyAlignment="1">
      <alignment horizontal="center" vertical="center" shrinkToFit="1"/>
    </xf>
    <xf numFmtId="38" fontId="45" fillId="24" borderId="31" xfId="33" applyFont="1" applyFill="1" applyBorder="1" applyAlignment="1">
      <alignment horizontal="center" vertical="center" shrinkToFit="1"/>
    </xf>
    <xf numFmtId="38" fontId="45" fillId="24" borderId="43" xfId="33" applyFont="1" applyFill="1" applyBorder="1" applyAlignment="1">
      <alignment horizontal="center" vertical="center" shrinkToFit="1"/>
    </xf>
    <xf numFmtId="38" fontId="45" fillId="24" borderId="33" xfId="33" applyFont="1" applyFill="1" applyBorder="1" applyAlignment="1">
      <alignment horizontal="center" vertical="center" shrinkToFit="1"/>
    </xf>
    <xf numFmtId="38" fontId="45" fillId="24" borderId="45" xfId="33" applyFont="1" applyFill="1" applyBorder="1" applyAlignment="1">
      <alignment horizontal="center" vertical="center" shrinkToFit="1"/>
    </xf>
    <xf numFmtId="0" fontId="51" fillId="24" borderId="33" xfId="0" applyNumberFormat="1" applyFont="1" applyFill="1" applyBorder="1" applyAlignment="1">
      <alignment horizontal="center" vertical="center" shrinkToFit="1"/>
    </xf>
    <xf numFmtId="0" fontId="51" fillId="24" borderId="36" xfId="0" applyNumberFormat="1" applyFont="1" applyFill="1" applyBorder="1" applyAlignment="1">
      <alignment horizontal="center" vertical="center" shrinkToFit="1"/>
    </xf>
    <xf numFmtId="0" fontId="74" fillId="26" borderId="50" xfId="0" applyFont="1" applyFill="1" applyBorder="1" applyAlignment="1">
      <alignment horizontal="center" vertical="center" shrinkToFit="1"/>
    </xf>
    <xf numFmtId="0" fontId="57" fillId="24" borderId="0" xfId="0" applyFont="1" applyFill="1" applyBorder="1" applyAlignment="1">
      <alignment horizontal="left"/>
    </xf>
    <xf numFmtId="0" fontId="42" fillId="24" borderId="114" xfId="0" applyFont="1" applyFill="1" applyBorder="1" applyAlignment="1">
      <alignment horizontal="center" vertical="center"/>
    </xf>
    <xf numFmtId="0" fontId="42" fillId="24" borderId="115" xfId="0" applyFont="1" applyFill="1" applyBorder="1" applyAlignment="1">
      <alignment horizontal="center" vertical="center"/>
    </xf>
    <xf numFmtId="0" fontId="42" fillId="24" borderId="116" xfId="0" applyFont="1" applyFill="1" applyBorder="1" applyAlignment="1">
      <alignment horizontal="center" vertical="center"/>
    </xf>
    <xf numFmtId="0" fontId="42" fillId="24" borderId="112" xfId="0" applyFont="1" applyFill="1" applyBorder="1" applyAlignment="1">
      <alignment horizontal="center" vertical="center"/>
    </xf>
    <xf numFmtId="0" fontId="42" fillId="24" borderId="111" xfId="0" applyFont="1" applyFill="1" applyBorder="1" applyAlignment="1">
      <alignment horizontal="center" vertical="center"/>
    </xf>
    <xf numFmtId="0" fontId="42" fillId="24" borderId="113" xfId="0" applyFont="1" applyFill="1" applyBorder="1" applyAlignment="1">
      <alignment horizontal="center" vertical="center"/>
    </xf>
    <xf numFmtId="0" fontId="58" fillId="24" borderId="0" xfId="0" applyFont="1" applyFill="1" applyBorder="1" applyAlignment="1">
      <alignment horizontal="left" vertical="center" shrinkToFit="1"/>
    </xf>
    <xf numFmtId="0" fontId="71" fillId="24" borderId="33" xfId="46" applyNumberFormat="1" applyFont="1" applyFill="1" applyBorder="1" applyAlignment="1">
      <alignment horizontal="center" vertical="center" shrinkToFit="1"/>
    </xf>
    <xf numFmtId="0" fontId="26" fillId="24" borderId="33" xfId="46" applyNumberFormat="1" applyFont="1" applyFill="1" applyBorder="1" applyAlignment="1">
      <alignment horizontal="center" vertical="center" shrinkToFit="1"/>
    </xf>
    <xf numFmtId="38" fontId="29" fillId="26" borderId="14" xfId="52" applyNumberFormat="1" applyFont="1" applyFill="1" applyBorder="1" applyAlignment="1">
      <alignment horizontal="center" vertical="center" shrinkToFit="1"/>
    </xf>
    <xf numFmtId="0" fontId="0" fillId="26" borderId="13" xfId="0" applyFill="1" applyBorder="1" applyAlignment="1">
      <alignment horizontal="center" vertical="center" shrinkToFit="1"/>
    </xf>
    <xf numFmtId="0" fontId="29" fillId="26" borderId="12" xfId="52" applyFont="1" applyFill="1" applyBorder="1" applyAlignment="1">
      <alignment horizontal="center" vertical="center" shrinkToFit="1"/>
    </xf>
    <xf numFmtId="0" fontId="0" fillId="26" borderId="14" xfId="0" applyFill="1" applyBorder="1" applyAlignment="1">
      <alignment horizontal="center" vertical="center" shrinkToFit="1"/>
    </xf>
    <xf numFmtId="38" fontId="29" fillId="26" borderId="12" xfId="52" applyNumberFormat="1" applyFont="1" applyFill="1" applyBorder="1" applyAlignment="1">
      <alignment horizontal="center" vertical="center" shrinkToFit="1"/>
    </xf>
    <xf numFmtId="0" fontId="29" fillId="26" borderId="14" xfId="52" applyFont="1" applyFill="1" applyBorder="1" applyAlignment="1">
      <alignment horizontal="center" vertical="center" shrinkToFit="1"/>
    </xf>
    <xf numFmtId="0" fontId="29" fillId="26" borderId="58" xfId="52" applyFont="1" applyFill="1" applyBorder="1" applyAlignment="1">
      <alignment horizontal="center" vertical="center" shrinkToFit="1"/>
    </xf>
    <xf numFmtId="0" fontId="29" fillId="26" borderId="59" xfId="52" applyFont="1" applyFill="1" applyBorder="1" applyAlignment="1">
      <alignment horizontal="center" vertical="center" shrinkToFit="1"/>
    </xf>
    <xf numFmtId="0" fontId="29" fillId="26" borderId="32" xfId="52" applyFont="1" applyFill="1" applyBorder="1" applyAlignment="1">
      <alignment horizontal="center" vertical="center" wrapText="1" shrinkToFit="1"/>
    </xf>
    <xf numFmtId="0" fontId="29" fillId="26" borderId="43" xfId="52" applyFont="1" applyFill="1" applyBorder="1" applyAlignment="1">
      <alignment horizontal="center" vertical="center" wrapText="1" shrinkToFit="1"/>
    </xf>
    <xf numFmtId="0" fontId="29" fillId="26" borderId="24" xfId="52" applyFont="1" applyFill="1" applyBorder="1" applyAlignment="1">
      <alignment horizontal="center" vertical="center" wrapText="1" shrinkToFit="1"/>
    </xf>
    <xf numFmtId="0" fontId="29" fillId="26" borderId="42" xfId="52" applyFont="1" applyFill="1" applyBorder="1" applyAlignment="1">
      <alignment horizontal="center" vertical="center" wrapText="1" shrinkToFit="1"/>
    </xf>
    <xf numFmtId="0" fontId="29" fillId="26" borderId="34" xfId="52" applyFont="1" applyFill="1" applyBorder="1" applyAlignment="1">
      <alignment horizontal="center" vertical="center" wrapText="1" shrinkToFit="1"/>
    </xf>
    <xf numFmtId="0" fontId="29" fillId="26" borderId="45" xfId="52" applyFont="1" applyFill="1" applyBorder="1" applyAlignment="1">
      <alignment horizontal="center" vertical="center" wrapText="1" shrinkToFit="1"/>
    </xf>
    <xf numFmtId="0" fontId="32" fillId="26" borderId="58" xfId="52" applyFont="1" applyFill="1" applyBorder="1" applyAlignment="1">
      <alignment horizontal="left" vertical="top" wrapText="1" shrinkToFit="1"/>
    </xf>
    <xf numFmtId="0" fontId="32" fillId="26" borderId="57" xfId="52" applyFont="1" applyFill="1" applyBorder="1" applyAlignment="1">
      <alignment horizontal="left" vertical="top" shrinkToFit="1"/>
    </xf>
    <xf numFmtId="0" fontId="32" fillId="26" borderId="59" xfId="52" applyFont="1" applyFill="1" applyBorder="1" applyAlignment="1">
      <alignment horizontal="left" vertical="top" shrinkToFit="1"/>
    </xf>
    <xf numFmtId="0" fontId="29" fillId="26" borderId="24" xfId="52" applyFont="1" applyFill="1" applyBorder="1" applyAlignment="1">
      <alignment horizontal="center" vertical="center" shrinkToFit="1"/>
    </xf>
    <xf numFmtId="0" fontId="29" fillId="26" borderId="34" xfId="52" applyFont="1" applyFill="1" applyBorder="1" applyAlignment="1">
      <alignment horizontal="center" vertical="center" shrinkToFit="1"/>
    </xf>
    <xf numFmtId="38" fontId="29" fillId="26" borderId="32" xfId="52" applyNumberFormat="1" applyFont="1" applyFill="1" applyBorder="1" applyAlignment="1">
      <alignment horizontal="center" vertical="center" shrinkToFit="1"/>
    </xf>
    <xf numFmtId="38" fontId="29" fillId="26" borderId="43" xfId="52" applyNumberFormat="1" applyFont="1" applyFill="1" applyBorder="1" applyAlignment="1">
      <alignment horizontal="center" vertical="center" shrinkToFit="1"/>
    </xf>
    <xf numFmtId="38" fontId="29" fillId="26" borderId="34" xfId="52" applyNumberFormat="1" applyFont="1" applyFill="1" applyBorder="1" applyAlignment="1">
      <alignment horizontal="center" vertical="center" shrinkToFit="1"/>
    </xf>
    <xf numFmtId="38" fontId="29" fillId="26" borderId="45" xfId="52" applyNumberFormat="1" applyFont="1" applyFill="1" applyBorder="1" applyAlignment="1">
      <alignment horizontal="center" vertical="center" shrinkToFit="1"/>
    </xf>
    <xf numFmtId="0" fontId="29" fillId="26" borderId="32" xfId="52" applyFont="1" applyFill="1" applyBorder="1" applyAlignment="1">
      <alignment horizontal="center" vertical="center" shrinkToFit="1"/>
    </xf>
    <xf numFmtId="0" fontId="29" fillId="26" borderId="43" xfId="52" applyFont="1" applyFill="1" applyBorder="1" applyAlignment="1">
      <alignment horizontal="center" vertical="center" shrinkToFit="1"/>
    </xf>
    <xf numFmtId="38" fontId="29" fillId="26" borderId="24" xfId="52" applyNumberFormat="1" applyFont="1" applyFill="1" applyBorder="1" applyAlignment="1">
      <alignment horizontal="center" vertical="center" shrinkToFit="1"/>
    </xf>
    <xf numFmtId="38" fontId="29" fillId="26" borderId="42" xfId="52" applyNumberFormat="1" applyFont="1" applyFill="1" applyBorder="1" applyAlignment="1">
      <alignment horizontal="center" vertical="center" shrinkToFi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2" xfId="43"/>
    <cellStyle name="入力" xfId="44" builtinId="20" customBuiltin="1"/>
    <cellStyle name="標準" xfId="0" builtinId="0"/>
    <cellStyle name="標準 2" xfId="45"/>
    <cellStyle name="標準 2 2" xfId="46"/>
    <cellStyle name="標準 2 2 2" xfId="47"/>
    <cellStyle name="標準 2 2 3" xfId="48"/>
    <cellStyle name="標準 3" xfId="49"/>
    <cellStyle name="標準 4" xfId="50"/>
    <cellStyle name="標準_07mikkusuopun" xfId="51"/>
    <cellStyle name="標準_市民ｽﾎﾟｰﾂ祭結果提出表" xfId="52"/>
    <cellStyle name="良い" xfId="53"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jpg"/><Relationship Id="rId3" Type="http://schemas.openxmlformats.org/officeDocument/2006/relationships/image" Target="../media/image3.jpg"/><Relationship Id="rId7" Type="http://schemas.microsoft.com/office/2007/relationships/hdphoto" Target="../media/hdphoto1.wdp"/><Relationship Id="rId12" Type="http://schemas.microsoft.com/office/2007/relationships/hdphoto" Target="../media/hdphoto2.wdp"/><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eg"/><Relationship Id="rId11" Type="http://schemas.openxmlformats.org/officeDocument/2006/relationships/image" Target="../media/image10.jpeg"/><Relationship Id="rId5" Type="http://schemas.openxmlformats.org/officeDocument/2006/relationships/image" Target="../media/image5.jpg"/><Relationship Id="rId10" Type="http://schemas.openxmlformats.org/officeDocument/2006/relationships/image" Target="../media/image9.jpg"/><Relationship Id="rId4" Type="http://schemas.openxmlformats.org/officeDocument/2006/relationships/image" Target="../media/image4.jpg"/><Relationship Id="rId9" Type="http://schemas.openxmlformats.org/officeDocument/2006/relationships/image" Target="../media/image8.jpg"/></Relationships>
</file>

<file path=xl/drawings/drawing1.xml><?xml version="1.0" encoding="utf-8"?>
<xdr:wsDr xmlns:xdr="http://schemas.openxmlformats.org/drawingml/2006/spreadsheetDrawing" xmlns:a="http://schemas.openxmlformats.org/drawingml/2006/main">
  <xdr:twoCellAnchor editAs="oneCell">
    <xdr:from>
      <xdr:col>49</xdr:col>
      <xdr:colOff>27354</xdr:colOff>
      <xdr:row>1</xdr:row>
      <xdr:rowOff>190500</xdr:rowOff>
    </xdr:from>
    <xdr:to>
      <xdr:col>63</xdr:col>
      <xdr:colOff>128953</xdr:colOff>
      <xdr:row>6</xdr:row>
      <xdr:rowOff>112664</xdr:rowOff>
    </xdr:to>
    <xdr:pic>
      <xdr:nvPicPr>
        <xdr:cNvPr id="4" name="図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3213" b="20092"/>
        <a:stretch/>
      </xdr:blipFill>
      <xdr:spPr>
        <a:xfrm>
          <a:off x="10343662" y="688731"/>
          <a:ext cx="2885830" cy="1460818"/>
        </a:xfrm>
        <a:prstGeom prst="rect">
          <a:avLst/>
        </a:prstGeom>
      </xdr:spPr>
    </xdr:pic>
    <xdr:clientData/>
  </xdr:twoCellAnchor>
  <xdr:twoCellAnchor editAs="oneCell">
    <xdr:from>
      <xdr:col>49</xdr:col>
      <xdr:colOff>14654</xdr:colOff>
      <xdr:row>9</xdr:row>
      <xdr:rowOff>29307</xdr:rowOff>
    </xdr:from>
    <xdr:to>
      <xdr:col>63</xdr:col>
      <xdr:colOff>156307</xdr:colOff>
      <xdr:row>13</xdr:row>
      <xdr:rowOff>257905</xdr:rowOff>
    </xdr:to>
    <xdr:pic>
      <xdr:nvPicPr>
        <xdr:cNvPr id="5" name="図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066" b="21212"/>
        <a:stretch/>
      </xdr:blipFill>
      <xdr:spPr>
        <a:xfrm>
          <a:off x="10330962" y="2256692"/>
          <a:ext cx="2925884" cy="1459522"/>
        </a:xfrm>
        <a:prstGeom prst="rect">
          <a:avLst/>
        </a:prstGeom>
      </xdr:spPr>
    </xdr:pic>
    <xdr:clientData/>
  </xdr:twoCellAnchor>
  <xdr:twoCellAnchor editAs="oneCell">
    <xdr:from>
      <xdr:col>11</xdr:col>
      <xdr:colOff>0</xdr:colOff>
      <xdr:row>45</xdr:row>
      <xdr:rowOff>64866</xdr:rowOff>
    </xdr:from>
    <xdr:to>
      <xdr:col>25</xdr:col>
      <xdr:colOff>146538</xdr:colOff>
      <xdr:row>53</xdr:row>
      <xdr:rowOff>53388</xdr:rowOff>
    </xdr:to>
    <xdr:pic>
      <xdr:nvPicPr>
        <xdr:cNvPr id="6" name="図 5"/>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9667" t="9778" r="16000" b="34667"/>
        <a:stretch/>
      </xdr:blipFill>
      <xdr:spPr>
        <a:xfrm>
          <a:off x="3086100" y="9310466"/>
          <a:ext cx="2489200" cy="1395291"/>
        </a:xfrm>
        <a:prstGeom prst="rect">
          <a:avLst/>
        </a:prstGeom>
      </xdr:spPr>
    </xdr:pic>
    <xdr:clientData/>
  </xdr:twoCellAnchor>
  <xdr:twoCellAnchor editAs="oneCell">
    <xdr:from>
      <xdr:col>1</xdr:col>
      <xdr:colOff>317500</xdr:colOff>
      <xdr:row>47</xdr:row>
      <xdr:rowOff>82752</xdr:rowOff>
    </xdr:from>
    <xdr:to>
      <xdr:col>7</xdr:col>
      <xdr:colOff>38100</xdr:colOff>
      <xdr:row>56</xdr:row>
      <xdr:rowOff>30283</xdr:rowOff>
    </xdr:to>
    <xdr:pic>
      <xdr:nvPicPr>
        <xdr:cNvPr id="8" name="図 7"/>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7000" b="25778"/>
        <a:stretch/>
      </xdr:blipFill>
      <xdr:spPr>
        <a:xfrm>
          <a:off x="406400" y="9709352"/>
          <a:ext cx="2006600" cy="1530147"/>
        </a:xfrm>
        <a:prstGeom prst="rect">
          <a:avLst/>
        </a:prstGeom>
      </xdr:spPr>
    </xdr:pic>
    <xdr:clientData/>
  </xdr:twoCellAnchor>
  <xdr:twoCellAnchor editAs="oneCell">
    <xdr:from>
      <xdr:col>12</xdr:col>
      <xdr:colOff>139699</xdr:colOff>
      <xdr:row>18</xdr:row>
      <xdr:rowOff>165100</xdr:rowOff>
    </xdr:from>
    <xdr:to>
      <xdr:col>26</xdr:col>
      <xdr:colOff>38100</xdr:colOff>
      <xdr:row>26</xdr:row>
      <xdr:rowOff>129931</xdr:rowOff>
    </xdr:to>
    <xdr:pic>
      <xdr:nvPicPr>
        <xdr:cNvPr id="9" name="図 8"/>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4514" r="24059" b="40889"/>
        <a:stretch/>
      </xdr:blipFill>
      <xdr:spPr>
        <a:xfrm>
          <a:off x="3403599" y="4267200"/>
          <a:ext cx="2209801" cy="1371600"/>
        </a:xfrm>
        <a:prstGeom prst="rect">
          <a:avLst/>
        </a:prstGeom>
      </xdr:spPr>
    </xdr:pic>
    <xdr:clientData/>
  </xdr:twoCellAnchor>
  <xdr:twoCellAnchor editAs="oneCell">
    <xdr:from>
      <xdr:col>11</xdr:col>
      <xdr:colOff>50800</xdr:colOff>
      <xdr:row>66</xdr:row>
      <xdr:rowOff>114300</xdr:rowOff>
    </xdr:from>
    <xdr:to>
      <xdr:col>25</xdr:col>
      <xdr:colOff>86946</xdr:colOff>
      <xdr:row>73</xdr:row>
      <xdr:rowOff>89877</xdr:rowOff>
    </xdr:to>
    <xdr:pic>
      <xdr:nvPicPr>
        <xdr:cNvPr id="10" name="図 9"/>
        <xdr:cNvPicPr>
          <a:picLocks noChangeAspect="1"/>
        </xdr:cNvPicPr>
      </xdr:nvPicPr>
      <xdr:blipFill rotWithShape="1">
        <a:blip xmlns:r="http://schemas.openxmlformats.org/officeDocument/2006/relationships" r:embed="rId6">
          <a:extLst>
            <a:ext uri="{BEBA8EAE-BF5A-486C-A8C5-ECC9F3942E4B}">
              <a14:imgProps xmlns:a14="http://schemas.microsoft.com/office/drawing/2010/main">
                <a14:imgLayer r:embed="rId7">
                  <a14:imgEffect>
                    <a14:brightnessContrast bright="10000"/>
                  </a14:imgEffect>
                </a14:imgLayer>
              </a14:imgProps>
            </a:ext>
            <a:ext uri="{28A0092B-C50C-407E-A947-70E740481C1C}">
              <a14:useLocalDpi xmlns:a14="http://schemas.microsoft.com/office/drawing/2010/main" val="0"/>
            </a:ext>
          </a:extLst>
        </a:blip>
        <a:srcRect l="9110" t="16848" r="12000" b="29715"/>
        <a:stretch/>
      </xdr:blipFill>
      <xdr:spPr>
        <a:xfrm>
          <a:off x="3136900" y="13169900"/>
          <a:ext cx="2374900" cy="1206500"/>
        </a:xfrm>
        <a:prstGeom prst="rect">
          <a:avLst/>
        </a:prstGeom>
      </xdr:spPr>
    </xdr:pic>
    <xdr:clientData/>
  </xdr:twoCellAnchor>
  <xdr:twoCellAnchor editAs="oneCell">
    <xdr:from>
      <xdr:col>10</xdr:col>
      <xdr:colOff>76200</xdr:colOff>
      <xdr:row>88</xdr:row>
      <xdr:rowOff>76648</xdr:rowOff>
    </xdr:from>
    <xdr:to>
      <xdr:col>23</xdr:col>
      <xdr:colOff>110393</xdr:colOff>
      <xdr:row>95</xdr:row>
      <xdr:rowOff>55432</xdr:rowOff>
    </xdr:to>
    <xdr:pic>
      <xdr:nvPicPr>
        <xdr:cNvPr id="11" name="図 10"/>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15307" t="20889" r="13863" b="28000"/>
        <a:stretch/>
      </xdr:blipFill>
      <xdr:spPr>
        <a:xfrm>
          <a:off x="2984500" y="17323248"/>
          <a:ext cx="2235200" cy="1209707"/>
        </a:xfrm>
        <a:prstGeom prst="rect">
          <a:avLst/>
        </a:prstGeom>
      </xdr:spPr>
    </xdr:pic>
    <xdr:clientData/>
  </xdr:twoCellAnchor>
  <xdr:twoCellAnchor editAs="oneCell">
    <xdr:from>
      <xdr:col>8</xdr:col>
      <xdr:colOff>165099</xdr:colOff>
      <xdr:row>98</xdr:row>
      <xdr:rowOff>90992</xdr:rowOff>
    </xdr:from>
    <xdr:to>
      <xdr:col>24</xdr:col>
      <xdr:colOff>67776</xdr:colOff>
      <xdr:row>105</xdr:row>
      <xdr:rowOff>153376</xdr:rowOff>
    </xdr:to>
    <xdr:pic>
      <xdr:nvPicPr>
        <xdr:cNvPr id="12" name="図 11"/>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8000" t="13776" r="13667" b="34222"/>
        <a:stretch/>
      </xdr:blipFill>
      <xdr:spPr>
        <a:xfrm>
          <a:off x="2717799" y="19318792"/>
          <a:ext cx="2653693" cy="1331407"/>
        </a:xfrm>
        <a:prstGeom prst="rect">
          <a:avLst/>
        </a:prstGeom>
      </xdr:spPr>
    </xdr:pic>
    <xdr:clientData/>
  </xdr:twoCellAnchor>
  <xdr:twoCellAnchor editAs="oneCell">
    <xdr:from>
      <xdr:col>8</xdr:col>
      <xdr:colOff>152400</xdr:colOff>
      <xdr:row>127</xdr:row>
      <xdr:rowOff>191320</xdr:rowOff>
    </xdr:from>
    <xdr:to>
      <xdr:col>24</xdr:col>
      <xdr:colOff>4884</xdr:colOff>
      <xdr:row>136</xdr:row>
      <xdr:rowOff>112834</xdr:rowOff>
    </xdr:to>
    <xdr:pic>
      <xdr:nvPicPr>
        <xdr:cNvPr id="13" name="図 12"/>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9635" t="8636" r="2991" b="19090"/>
        <a:stretch/>
      </xdr:blipFill>
      <xdr:spPr>
        <a:xfrm>
          <a:off x="2705100" y="25680220"/>
          <a:ext cx="2603500" cy="1573979"/>
        </a:xfrm>
        <a:prstGeom prst="rect">
          <a:avLst/>
        </a:prstGeom>
      </xdr:spPr>
    </xdr:pic>
    <xdr:clientData/>
  </xdr:twoCellAnchor>
  <xdr:twoCellAnchor editAs="oneCell">
    <xdr:from>
      <xdr:col>39</xdr:col>
      <xdr:colOff>190500</xdr:colOff>
      <xdr:row>274</xdr:row>
      <xdr:rowOff>180029</xdr:rowOff>
    </xdr:from>
    <xdr:to>
      <xdr:col>57</xdr:col>
      <xdr:colOff>175846</xdr:colOff>
      <xdr:row>280</xdr:row>
      <xdr:rowOff>45450</xdr:rowOff>
    </xdr:to>
    <xdr:pic>
      <xdr:nvPicPr>
        <xdr:cNvPr id="14" name="図 13"/>
        <xdr:cNvPicPr>
          <a:picLocks noChangeAspect="1"/>
        </xdr:cNvPicPr>
      </xdr:nvPicPr>
      <xdr:blipFill rotWithShape="1">
        <a:blip xmlns:r="http://schemas.openxmlformats.org/officeDocument/2006/relationships" r:embed="rId11">
          <a:extLst>
            <a:ext uri="{BEBA8EAE-BF5A-486C-A8C5-ECC9F3942E4B}">
              <a14:imgProps xmlns:a14="http://schemas.microsoft.com/office/drawing/2010/main">
                <a14:imgLayer r:embed="rId12">
                  <a14:imgEffect>
                    <a14:brightnessContrast bright="30000"/>
                  </a14:imgEffect>
                </a14:imgLayer>
              </a14:imgProps>
            </a:ext>
            <a:ext uri="{28A0092B-C50C-407E-A947-70E740481C1C}">
              <a14:useLocalDpi xmlns:a14="http://schemas.microsoft.com/office/drawing/2010/main" val="0"/>
            </a:ext>
          </a:extLst>
        </a:blip>
        <a:srcRect t="5660" b="16038"/>
        <a:stretch/>
      </xdr:blipFill>
      <xdr:spPr>
        <a:xfrm>
          <a:off x="8455269" y="51556414"/>
          <a:ext cx="3663462" cy="2151421"/>
        </a:xfrm>
        <a:prstGeom prst="rect">
          <a:avLst/>
        </a:prstGeom>
      </xdr:spPr>
    </xdr:pic>
    <xdr:clientData/>
  </xdr:twoCellAnchor>
  <xdr:twoCellAnchor editAs="oneCell">
    <xdr:from>
      <xdr:col>33</xdr:col>
      <xdr:colOff>73269</xdr:colOff>
      <xdr:row>282</xdr:row>
      <xdr:rowOff>1</xdr:rowOff>
    </xdr:from>
    <xdr:to>
      <xdr:col>61</xdr:col>
      <xdr:colOff>71063</xdr:colOff>
      <xdr:row>288</xdr:row>
      <xdr:rowOff>190501</xdr:rowOff>
    </xdr:to>
    <xdr:pic>
      <xdr:nvPicPr>
        <xdr:cNvPr id="15" name="図 1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8462" b="23589"/>
        <a:stretch/>
      </xdr:blipFill>
      <xdr:spPr>
        <a:xfrm>
          <a:off x="7077807" y="54424386"/>
          <a:ext cx="5698140" cy="2476500"/>
        </a:xfrm>
        <a:prstGeom prst="rect">
          <a:avLst/>
        </a:prstGeom>
      </xdr:spPr>
    </xdr:pic>
    <xdr:clientData/>
  </xdr:twoCellAnchor>
  <xdr:twoCellAnchor editAs="oneCell">
    <xdr:from>
      <xdr:col>33</xdr:col>
      <xdr:colOff>117230</xdr:colOff>
      <xdr:row>289</xdr:row>
      <xdr:rowOff>29306</xdr:rowOff>
    </xdr:from>
    <xdr:to>
      <xdr:col>61</xdr:col>
      <xdr:colOff>81309</xdr:colOff>
      <xdr:row>295</xdr:row>
      <xdr:rowOff>205153</xdr:rowOff>
    </xdr:to>
    <xdr:pic>
      <xdr:nvPicPr>
        <xdr:cNvPr id="16" name="図 15"/>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589" b="18461"/>
        <a:stretch/>
      </xdr:blipFill>
      <xdr:spPr>
        <a:xfrm>
          <a:off x="7121768" y="57120691"/>
          <a:ext cx="5664425" cy="246184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20"/>
  <sheetViews>
    <sheetView tabSelected="1" view="pageBreakPreview" zoomScale="75" zoomScaleNormal="50" zoomScaleSheetLayoutView="75" workbookViewId="0">
      <selection activeCell="B1" sqref="B1"/>
    </sheetView>
  </sheetViews>
  <sheetFormatPr defaultColWidth="9" defaultRowHeight="12.95" customHeight="1"/>
  <cols>
    <col min="1" max="1" width="1.125" style="21" customWidth="1"/>
    <col min="2" max="2" width="10.75" style="21" customWidth="1"/>
    <col min="3" max="3" width="11.75" style="21" customWidth="1"/>
    <col min="4" max="7" width="1.875" style="21" customWidth="1"/>
    <col min="8" max="12" width="2.5" style="21" customWidth="1"/>
    <col min="13" max="24" width="2.125" style="21" customWidth="1"/>
    <col min="25" max="27" width="2.125" style="31" customWidth="1"/>
    <col min="28" max="35" width="2.875" style="21" customWidth="1"/>
    <col min="36" max="56" width="2.625" style="21" customWidth="1"/>
    <col min="57" max="59" width="2.5" style="31" customWidth="1"/>
    <col min="60" max="62" width="2.5" style="21" customWidth="1"/>
    <col min="63" max="64" width="2.75" style="21" customWidth="1"/>
    <col min="65" max="67" width="2.375" style="21" customWidth="1"/>
    <col min="68" max="69" width="2.5" style="21" customWidth="1"/>
    <col min="70" max="70" width="10" style="21" customWidth="1"/>
    <col min="71" max="94" width="2.125" style="21" customWidth="1"/>
    <col min="95" max="113" width="2.625" style="21" customWidth="1"/>
    <col min="114" max="16384" width="9" style="21"/>
  </cols>
  <sheetData>
    <row r="1" spans="1:77" s="42" customFormat="1" ht="57.75" customHeight="1">
      <c r="A1" s="295" t="s">
        <v>233</v>
      </c>
      <c r="B1" s="36"/>
      <c r="C1" s="37"/>
      <c r="D1" s="36"/>
      <c r="E1" s="36"/>
      <c r="F1" s="36"/>
      <c r="G1" s="36"/>
      <c r="H1" s="36"/>
      <c r="I1" s="36"/>
      <c r="J1" s="36"/>
      <c r="K1" s="36"/>
      <c r="L1" s="36"/>
      <c r="M1" s="36"/>
      <c r="N1" s="36"/>
      <c r="O1" s="36"/>
      <c r="P1" s="36"/>
      <c r="Q1" s="36"/>
      <c r="R1" s="38"/>
      <c r="S1" s="38"/>
      <c r="T1" s="38"/>
      <c r="U1" s="38"/>
      <c r="V1" s="38"/>
      <c r="W1" s="38"/>
      <c r="X1" s="38"/>
      <c r="Y1" s="38"/>
      <c r="Z1" s="39"/>
      <c r="AA1" s="39"/>
      <c r="AB1" s="39"/>
      <c r="AC1" s="39"/>
      <c r="AD1" s="39"/>
      <c r="AE1" s="39"/>
      <c r="AF1" s="39"/>
      <c r="AG1" s="39"/>
      <c r="AH1" s="39"/>
      <c r="AI1" s="39"/>
      <c r="AJ1" s="40"/>
      <c r="AK1" s="40"/>
      <c r="AL1" s="40"/>
      <c r="AM1" s="40"/>
      <c r="AN1" s="40"/>
      <c r="AO1" s="40"/>
      <c r="AP1" s="40"/>
      <c r="AQ1" s="40"/>
      <c r="AR1" s="40"/>
      <c r="AS1" s="40"/>
      <c r="AT1" s="40"/>
      <c r="AU1" s="40"/>
      <c r="AV1" s="41"/>
      <c r="AW1" s="41"/>
      <c r="AX1" s="41"/>
      <c r="AY1" s="41"/>
      <c r="AZ1" s="41"/>
      <c r="BA1" s="41"/>
      <c r="BB1" s="41"/>
      <c r="BC1" s="41"/>
      <c r="BD1" s="41"/>
      <c r="BE1" s="41"/>
      <c r="BF1" s="41"/>
      <c r="BG1" s="41"/>
      <c r="BH1" s="41"/>
      <c r="BI1" s="41"/>
      <c r="BJ1" s="40"/>
      <c r="BK1" s="40"/>
      <c r="BL1" s="40"/>
      <c r="BM1" s="40"/>
      <c r="BN1" s="40"/>
      <c r="BO1" s="40"/>
      <c r="BP1" s="40"/>
      <c r="BQ1" s="40"/>
      <c r="BR1" s="40"/>
      <c r="BS1" s="40"/>
      <c r="BT1" s="40"/>
      <c r="BU1" s="40"/>
      <c r="BV1" s="40"/>
      <c r="BW1" s="40"/>
    </row>
    <row r="2" spans="1:77" s="43" customFormat="1" ht="24.95" customHeight="1">
      <c r="A2" s="273" t="s">
        <v>52</v>
      </c>
      <c r="B2" s="273"/>
      <c r="C2" s="273"/>
      <c r="D2" s="274"/>
      <c r="E2" s="273" t="s">
        <v>53</v>
      </c>
      <c r="F2" s="273"/>
      <c r="G2" s="273"/>
      <c r="H2" s="273"/>
      <c r="I2" s="273"/>
      <c r="J2" s="273"/>
      <c r="K2" s="273"/>
      <c r="L2" s="273"/>
      <c r="M2" s="273"/>
      <c r="N2" s="273"/>
      <c r="O2" s="275"/>
      <c r="P2" s="276"/>
      <c r="Q2" s="273" t="s">
        <v>54</v>
      </c>
      <c r="R2" s="273"/>
      <c r="S2" s="273"/>
      <c r="T2" s="273"/>
      <c r="U2" s="273"/>
      <c r="V2" s="273"/>
      <c r="W2" s="273"/>
      <c r="X2" s="273"/>
      <c r="Y2" s="273"/>
      <c r="Z2" s="273"/>
      <c r="AA2" s="275"/>
      <c r="AB2" s="276"/>
      <c r="AC2" s="273" t="s">
        <v>272</v>
      </c>
      <c r="AD2" s="273"/>
      <c r="AE2" s="273"/>
      <c r="AF2" s="273"/>
      <c r="AG2" s="273"/>
      <c r="AH2" s="273"/>
      <c r="AI2" s="273"/>
      <c r="AJ2" s="275"/>
      <c r="AK2" s="275"/>
      <c r="AL2" s="275"/>
      <c r="AM2" s="273"/>
      <c r="AN2" s="273" t="s">
        <v>204</v>
      </c>
      <c r="AO2" s="273"/>
      <c r="AP2" s="273"/>
      <c r="AQ2" s="273"/>
      <c r="AR2" s="275"/>
      <c r="AS2" s="276"/>
      <c r="AT2" s="273"/>
      <c r="AU2" s="273"/>
      <c r="AV2" s="273"/>
      <c r="AW2" s="44"/>
      <c r="AX2" s="44"/>
      <c r="AY2" s="44"/>
      <c r="AZ2" s="44"/>
      <c r="BA2" s="44"/>
      <c r="BB2" s="44"/>
      <c r="BC2" s="44"/>
      <c r="BD2" s="44"/>
      <c r="BE2" s="44"/>
      <c r="BF2" s="44"/>
      <c r="BG2" s="44"/>
      <c r="BH2" s="44"/>
      <c r="BI2" s="44"/>
      <c r="BJ2" s="44"/>
      <c r="BK2" s="44"/>
      <c r="BL2" s="44"/>
      <c r="BM2" s="44"/>
      <c r="BN2" s="44"/>
    </row>
    <row r="3" spans="1:77" s="43" customFormat="1" ht="24.95" customHeight="1">
      <c r="A3" s="385" t="str">
        <f>B23</f>
        <v>森 勇気</v>
      </c>
      <c r="B3" s="380"/>
      <c r="C3" s="277" t="str">
        <f>C23</f>
        <v>TEAM BLOWIN</v>
      </c>
      <c r="D3" s="278"/>
      <c r="E3" s="385" t="str">
        <f>N78</f>
        <v>石川澄広</v>
      </c>
      <c r="F3" s="380"/>
      <c r="G3" s="380"/>
      <c r="H3" s="380"/>
      <c r="I3" s="380"/>
      <c r="J3" s="380" t="str">
        <f>T78</f>
        <v>新宮ﾊﾞﾄﾞﾐﾝﾄﾝ同好会</v>
      </c>
      <c r="K3" s="380"/>
      <c r="L3" s="380"/>
      <c r="M3" s="380"/>
      <c r="N3" s="380"/>
      <c r="O3" s="381"/>
      <c r="P3" s="279"/>
      <c r="Q3" s="385" t="str">
        <f>N115</f>
        <v>石村雅俊</v>
      </c>
      <c r="R3" s="380"/>
      <c r="S3" s="380"/>
      <c r="T3" s="380"/>
      <c r="U3" s="380"/>
      <c r="V3" s="380" t="str">
        <f>T115</f>
        <v>タイム</v>
      </c>
      <c r="W3" s="380"/>
      <c r="X3" s="380"/>
      <c r="Y3" s="380"/>
      <c r="Z3" s="380"/>
      <c r="AA3" s="381"/>
      <c r="AB3" s="279"/>
      <c r="AC3" s="385" t="s">
        <v>279</v>
      </c>
      <c r="AD3" s="380"/>
      <c r="AE3" s="380"/>
      <c r="AF3" s="380"/>
      <c r="AG3" s="380"/>
      <c r="AH3" s="380"/>
      <c r="AI3" s="380"/>
      <c r="AJ3" s="381"/>
      <c r="AK3" s="280"/>
      <c r="AL3" s="280"/>
      <c r="AM3" s="281"/>
      <c r="AN3" s="385" t="str">
        <f>E154</f>
        <v>田中重樹</v>
      </c>
      <c r="AO3" s="380"/>
      <c r="AP3" s="380"/>
      <c r="AQ3" s="380"/>
      <c r="AR3" s="380" t="str">
        <f>K154</f>
        <v>土居ｸﾗﾌﾞ</v>
      </c>
      <c r="AS3" s="380"/>
      <c r="AT3" s="380"/>
      <c r="AU3" s="380"/>
      <c r="AV3" s="381"/>
      <c r="AW3" s="44"/>
      <c r="AX3" s="44"/>
      <c r="AY3" s="44"/>
      <c r="AZ3" s="44"/>
      <c r="BA3" s="44"/>
      <c r="BB3" s="44"/>
      <c r="BC3" s="44"/>
      <c r="BD3" s="44"/>
      <c r="BE3" s="44"/>
      <c r="BF3" s="44"/>
      <c r="BG3" s="44"/>
      <c r="BH3" s="44"/>
      <c r="BI3" s="44"/>
      <c r="BJ3" s="44"/>
      <c r="BK3" s="44"/>
      <c r="BL3" s="44"/>
      <c r="BM3" s="44"/>
      <c r="BN3" s="44"/>
    </row>
    <row r="4" spans="1:77" s="43" customFormat="1" ht="24.95" customHeight="1">
      <c r="A4" s="382" t="str">
        <f>B25</f>
        <v>今井勘太</v>
      </c>
      <c r="B4" s="383"/>
      <c r="C4" s="282" t="str">
        <f>C25</f>
        <v>TEAM BLOWIN</v>
      </c>
      <c r="D4" s="280"/>
      <c r="E4" s="382" t="str">
        <f>N80</f>
        <v>脇 太翼</v>
      </c>
      <c r="F4" s="383"/>
      <c r="G4" s="383"/>
      <c r="H4" s="383"/>
      <c r="I4" s="383"/>
      <c r="J4" s="383" t="str">
        <f>T80</f>
        <v>新宮ﾊﾞﾄﾞﾐﾝﾄﾝ同好会</v>
      </c>
      <c r="K4" s="383"/>
      <c r="L4" s="383"/>
      <c r="M4" s="383"/>
      <c r="N4" s="383"/>
      <c r="O4" s="384"/>
      <c r="P4" s="279"/>
      <c r="Q4" s="382" t="str">
        <f>N117</f>
        <v>近藤佑哉</v>
      </c>
      <c r="R4" s="383"/>
      <c r="S4" s="383"/>
      <c r="T4" s="383"/>
      <c r="U4" s="383"/>
      <c r="V4" s="383" t="str">
        <f>T117</f>
        <v>タイム</v>
      </c>
      <c r="W4" s="383"/>
      <c r="X4" s="383"/>
      <c r="Y4" s="383"/>
      <c r="Z4" s="383"/>
      <c r="AA4" s="384"/>
      <c r="AB4" s="279"/>
      <c r="AC4" s="382" t="s">
        <v>279</v>
      </c>
      <c r="AD4" s="383"/>
      <c r="AE4" s="383"/>
      <c r="AF4" s="383"/>
      <c r="AG4" s="383"/>
      <c r="AH4" s="383"/>
      <c r="AI4" s="383"/>
      <c r="AJ4" s="384"/>
      <c r="AK4" s="280"/>
      <c r="AL4" s="280"/>
      <c r="AM4" s="281"/>
      <c r="AN4" s="382" t="str">
        <f>E156</f>
        <v>宗次英子</v>
      </c>
      <c r="AO4" s="383"/>
      <c r="AP4" s="383"/>
      <c r="AQ4" s="383"/>
      <c r="AR4" s="383" t="str">
        <f>K156</f>
        <v>川之江ｸﾗﾌﾞ</v>
      </c>
      <c r="AS4" s="383"/>
      <c r="AT4" s="383"/>
      <c r="AU4" s="383"/>
      <c r="AV4" s="384"/>
      <c r="AW4" s="44"/>
      <c r="AX4" s="44"/>
      <c r="AY4" s="44"/>
      <c r="AZ4" s="44"/>
      <c r="BA4" s="44"/>
      <c r="BB4" s="44"/>
      <c r="BC4" s="44"/>
      <c r="BD4" s="44"/>
      <c r="BE4" s="44"/>
      <c r="BF4" s="44"/>
      <c r="BG4" s="44"/>
      <c r="BH4" s="44"/>
      <c r="BI4" s="44"/>
      <c r="BJ4" s="44"/>
      <c r="BK4" s="44"/>
      <c r="BL4" s="44"/>
      <c r="BM4" s="44"/>
      <c r="BN4" s="44"/>
    </row>
    <row r="5" spans="1:77" s="42" customFormat="1" ht="24.95" customHeight="1">
      <c r="A5" s="283" t="s">
        <v>13</v>
      </c>
      <c r="B5" s="283"/>
      <c r="C5" s="283"/>
      <c r="D5" s="284"/>
      <c r="E5" s="283" t="s">
        <v>55</v>
      </c>
      <c r="F5" s="283"/>
      <c r="G5" s="283"/>
      <c r="H5" s="283"/>
      <c r="I5" s="283"/>
      <c r="J5" s="283"/>
      <c r="K5" s="283"/>
      <c r="L5" s="283"/>
      <c r="M5" s="283"/>
      <c r="N5" s="283"/>
      <c r="O5" s="285"/>
      <c r="P5" s="286"/>
      <c r="Q5" s="283" t="s">
        <v>56</v>
      </c>
      <c r="R5" s="283"/>
      <c r="S5" s="283"/>
      <c r="T5" s="283"/>
      <c r="U5" s="283"/>
      <c r="V5" s="283"/>
      <c r="W5" s="283"/>
      <c r="X5" s="283"/>
      <c r="Y5" s="283"/>
      <c r="Z5" s="283"/>
      <c r="AA5" s="285"/>
      <c r="AB5" s="286"/>
      <c r="AC5" s="283"/>
      <c r="AD5" s="283"/>
      <c r="AE5" s="283"/>
      <c r="AF5" s="283"/>
      <c r="AG5" s="283"/>
      <c r="AH5" s="283"/>
      <c r="AI5" s="283"/>
      <c r="AJ5" s="285"/>
      <c r="AK5" s="285"/>
      <c r="AL5" s="285"/>
      <c r="AM5" s="287"/>
      <c r="AN5" s="288" t="s">
        <v>203</v>
      </c>
      <c r="AO5" s="283"/>
      <c r="AP5" s="283"/>
      <c r="AQ5" s="283"/>
      <c r="AR5" s="285"/>
      <c r="AS5" s="286"/>
      <c r="AT5" s="283"/>
      <c r="AU5" s="283"/>
      <c r="AV5" s="283"/>
      <c r="AW5" s="41"/>
      <c r="AX5" s="41"/>
      <c r="AY5" s="41"/>
      <c r="AZ5" s="41"/>
      <c r="BA5" s="41"/>
      <c r="BB5" s="41"/>
      <c r="BC5" s="41"/>
      <c r="BD5" s="41"/>
      <c r="BE5" s="41"/>
      <c r="BF5" s="41"/>
      <c r="BG5" s="41"/>
      <c r="BH5" s="41"/>
      <c r="BI5" s="41"/>
      <c r="BJ5" s="41"/>
      <c r="BK5" s="41"/>
      <c r="BL5" s="41"/>
      <c r="BM5" s="41"/>
      <c r="BN5" s="41"/>
    </row>
    <row r="6" spans="1:77" s="43" customFormat="1" ht="24.95" customHeight="1">
      <c r="A6" s="385" t="str">
        <f>N39</f>
        <v>伊藤洸弥</v>
      </c>
      <c r="B6" s="380"/>
      <c r="C6" s="277" t="str">
        <f>T39</f>
        <v>関川ｸﾗﾌﾞ</v>
      </c>
      <c r="D6" s="278"/>
      <c r="E6" s="385" t="str">
        <f>N84</f>
        <v>長原凪沙</v>
      </c>
      <c r="F6" s="380"/>
      <c r="G6" s="380"/>
      <c r="H6" s="380"/>
      <c r="I6" s="380"/>
      <c r="J6" s="380" t="str">
        <f>T84</f>
        <v>三島高</v>
      </c>
      <c r="K6" s="380"/>
      <c r="L6" s="380"/>
      <c r="M6" s="380"/>
      <c r="N6" s="380"/>
      <c r="O6" s="381"/>
      <c r="P6" s="279"/>
      <c r="Q6" s="385" t="str">
        <f>N121</f>
        <v>白川律稀</v>
      </c>
      <c r="R6" s="380"/>
      <c r="S6" s="380"/>
      <c r="T6" s="380"/>
      <c r="U6" s="380"/>
      <c r="V6" s="380" t="str">
        <f>T121</f>
        <v>デュオ</v>
      </c>
      <c r="W6" s="380"/>
      <c r="X6" s="380"/>
      <c r="Y6" s="380"/>
      <c r="Z6" s="380"/>
      <c r="AA6" s="381"/>
      <c r="AB6" s="279"/>
      <c r="AC6" s="385" t="s">
        <v>279</v>
      </c>
      <c r="AD6" s="380"/>
      <c r="AE6" s="380"/>
      <c r="AF6" s="380"/>
      <c r="AG6" s="380"/>
      <c r="AH6" s="380"/>
      <c r="AI6" s="380"/>
      <c r="AJ6" s="381"/>
      <c r="AK6" s="280"/>
      <c r="AL6" s="280"/>
      <c r="AM6" s="281"/>
      <c r="AN6" s="385" t="str">
        <f>E160</f>
        <v>遠藤　司</v>
      </c>
      <c r="AO6" s="380"/>
      <c r="AP6" s="380"/>
      <c r="AQ6" s="380"/>
      <c r="AR6" s="380" t="str">
        <f>K160</f>
        <v>大王</v>
      </c>
      <c r="AS6" s="380"/>
      <c r="AT6" s="380"/>
      <c r="AU6" s="380"/>
      <c r="AV6" s="381"/>
      <c r="AW6" s="44"/>
      <c r="AX6" s="44"/>
      <c r="AY6" s="44"/>
      <c r="AZ6" s="44"/>
      <c r="BA6" s="44"/>
      <c r="BB6" s="44"/>
      <c r="BC6" s="44"/>
      <c r="BD6" s="44"/>
      <c r="BE6" s="44"/>
      <c r="BF6" s="44"/>
      <c r="BG6" s="44"/>
      <c r="BH6" s="44"/>
      <c r="BI6" s="44"/>
      <c r="BJ6" s="44"/>
      <c r="BK6" s="44"/>
      <c r="BL6" s="44"/>
      <c r="BM6" s="44"/>
      <c r="BN6" s="44"/>
    </row>
    <row r="7" spans="1:77" s="43" customFormat="1" ht="24.95" customHeight="1">
      <c r="A7" s="382" t="str">
        <f>N41</f>
        <v>神山稔貴</v>
      </c>
      <c r="B7" s="383"/>
      <c r="C7" s="282" t="str">
        <f>T41</f>
        <v>関川ｸﾗﾌﾞ</v>
      </c>
      <c r="D7" s="280"/>
      <c r="E7" s="382" t="str">
        <f>N86</f>
        <v>大西翔也</v>
      </c>
      <c r="F7" s="383"/>
      <c r="G7" s="383"/>
      <c r="H7" s="383"/>
      <c r="I7" s="383"/>
      <c r="J7" s="383" t="str">
        <f>T86</f>
        <v>TEAM BLOWIN</v>
      </c>
      <c r="K7" s="383"/>
      <c r="L7" s="383"/>
      <c r="M7" s="383"/>
      <c r="N7" s="383"/>
      <c r="O7" s="384"/>
      <c r="P7" s="279"/>
      <c r="Q7" s="382" t="str">
        <f>N123</f>
        <v>大西悠翔</v>
      </c>
      <c r="R7" s="383"/>
      <c r="S7" s="383"/>
      <c r="T7" s="383"/>
      <c r="U7" s="383"/>
      <c r="V7" s="383" t="str">
        <f>T123</f>
        <v>デュオ</v>
      </c>
      <c r="W7" s="383"/>
      <c r="X7" s="383"/>
      <c r="Y7" s="383"/>
      <c r="Z7" s="383"/>
      <c r="AA7" s="384"/>
      <c r="AB7" s="279"/>
      <c r="AC7" s="382" t="s">
        <v>279</v>
      </c>
      <c r="AD7" s="383"/>
      <c r="AE7" s="383"/>
      <c r="AF7" s="383"/>
      <c r="AG7" s="383"/>
      <c r="AH7" s="383"/>
      <c r="AI7" s="383"/>
      <c r="AJ7" s="384"/>
      <c r="AK7" s="280"/>
      <c r="AL7" s="280"/>
      <c r="AM7" s="281"/>
      <c r="AN7" s="382" t="str">
        <f>E162</f>
        <v>井上訓臣</v>
      </c>
      <c r="AO7" s="383"/>
      <c r="AP7" s="383"/>
      <c r="AQ7" s="383"/>
      <c r="AR7" s="383" t="str">
        <f>K162</f>
        <v>関川ｸﾗﾌﾞ</v>
      </c>
      <c r="AS7" s="383"/>
      <c r="AT7" s="383"/>
      <c r="AU7" s="383"/>
      <c r="AV7" s="384"/>
      <c r="AW7" s="44"/>
      <c r="AX7" s="44"/>
      <c r="AY7" s="44"/>
      <c r="AZ7" s="44"/>
      <c r="BA7" s="44"/>
      <c r="BB7" s="44"/>
      <c r="BC7" s="44"/>
      <c r="BD7" s="44"/>
      <c r="BE7" s="44"/>
      <c r="BF7" s="44"/>
      <c r="BG7" s="44"/>
      <c r="BH7" s="44"/>
      <c r="BI7" s="44"/>
      <c r="BJ7" s="44"/>
      <c r="BK7" s="44"/>
      <c r="BL7" s="44"/>
      <c r="BM7" s="44"/>
      <c r="BN7" s="44"/>
    </row>
    <row r="8" spans="1:77" s="42" customFormat="1" ht="24.95" customHeight="1">
      <c r="A8" s="273" t="s">
        <v>57</v>
      </c>
      <c r="B8" s="289"/>
      <c r="C8" s="289"/>
      <c r="D8" s="289"/>
      <c r="E8" s="273" t="s">
        <v>198</v>
      </c>
      <c r="F8" s="273"/>
      <c r="G8" s="273"/>
      <c r="H8" s="273"/>
      <c r="I8" s="273"/>
      <c r="J8" s="273"/>
      <c r="K8" s="273"/>
      <c r="L8" s="273"/>
      <c r="M8" s="273"/>
      <c r="N8" s="273"/>
      <c r="O8" s="275"/>
      <c r="P8" s="276"/>
      <c r="Q8" s="273" t="s">
        <v>199</v>
      </c>
      <c r="R8" s="273"/>
      <c r="S8" s="273"/>
      <c r="T8" s="273"/>
      <c r="U8" s="273"/>
      <c r="V8" s="273"/>
      <c r="W8" s="289"/>
      <c r="X8" s="289"/>
      <c r="Y8" s="289"/>
      <c r="Z8" s="289"/>
      <c r="AA8" s="285"/>
      <c r="AB8" s="286"/>
      <c r="AC8" s="273" t="s">
        <v>202</v>
      </c>
      <c r="AD8" s="273"/>
      <c r="AE8" s="273"/>
      <c r="AF8" s="273"/>
      <c r="AG8" s="289"/>
      <c r="AH8" s="289"/>
      <c r="AI8" s="289"/>
      <c r="AJ8" s="285"/>
      <c r="AK8" s="285"/>
      <c r="AL8" s="285"/>
      <c r="AM8" s="287"/>
      <c r="AN8" s="273" t="s">
        <v>200</v>
      </c>
      <c r="AO8" s="273"/>
      <c r="AP8" s="273"/>
      <c r="AQ8" s="273"/>
      <c r="AR8" s="273"/>
      <c r="AS8" s="289"/>
      <c r="AT8" s="289"/>
      <c r="AU8" s="289"/>
      <c r="AV8" s="285"/>
      <c r="AW8" s="41"/>
      <c r="AX8" s="41"/>
      <c r="AY8" s="41"/>
      <c r="AZ8" s="41"/>
      <c r="BA8" s="41"/>
      <c r="BB8" s="41"/>
      <c r="BC8" s="41"/>
      <c r="BD8" s="41"/>
      <c r="BE8" s="41"/>
      <c r="BF8" s="41"/>
      <c r="BG8" s="41"/>
      <c r="BH8" s="40"/>
      <c r="BI8" s="40"/>
      <c r="BJ8" s="40"/>
      <c r="BK8" s="40"/>
      <c r="BL8" s="40"/>
      <c r="BM8" s="40"/>
      <c r="BN8" s="40"/>
      <c r="BO8" s="40"/>
      <c r="BP8" s="40"/>
      <c r="BQ8" s="40"/>
      <c r="BR8" s="40"/>
      <c r="BS8" s="40"/>
      <c r="BT8" s="40"/>
      <c r="BU8" s="40"/>
      <c r="BV8" s="40"/>
      <c r="BW8" s="40"/>
      <c r="BX8" s="40"/>
      <c r="BY8" s="40"/>
    </row>
    <row r="9" spans="1:77" s="43" customFormat="1" ht="24.95" customHeight="1">
      <c r="A9" s="385" t="str">
        <f>H180</f>
        <v>長原芽美</v>
      </c>
      <c r="B9" s="380"/>
      <c r="C9" s="290" t="str">
        <f>N180</f>
        <v>酒商ながはら</v>
      </c>
      <c r="D9" s="278"/>
      <c r="E9" s="385" t="s">
        <v>279</v>
      </c>
      <c r="F9" s="380"/>
      <c r="G9" s="380"/>
      <c r="H9" s="380"/>
      <c r="I9" s="380"/>
      <c r="J9" s="380"/>
      <c r="K9" s="380"/>
      <c r="L9" s="380"/>
      <c r="M9" s="380"/>
      <c r="N9" s="380"/>
      <c r="O9" s="381"/>
      <c r="P9" s="279"/>
      <c r="Q9" s="385" t="str">
        <f>E215</f>
        <v>中山加奈子</v>
      </c>
      <c r="R9" s="380"/>
      <c r="S9" s="380"/>
      <c r="T9" s="380"/>
      <c r="U9" s="380"/>
      <c r="V9" s="380" t="str">
        <f>K215</f>
        <v>スイトマ</v>
      </c>
      <c r="W9" s="380"/>
      <c r="X9" s="380"/>
      <c r="Y9" s="380"/>
      <c r="Z9" s="380"/>
      <c r="AA9" s="381"/>
      <c r="AB9" s="279"/>
      <c r="AC9" s="385" t="str">
        <f>E228</f>
        <v>木下 泉</v>
      </c>
      <c r="AD9" s="380"/>
      <c r="AE9" s="380"/>
      <c r="AF9" s="380"/>
      <c r="AG9" s="380" t="str">
        <f>K228</f>
        <v>ＩＢＣ</v>
      </c>
      <c r="AH9" s="380"/>
      <c r="AI9" s="380"/>
      <c r="AJ9" s="381"/>
      <c r="AK9" s="280"/>
      <c r="AL9" s="280"/>
      <c r="AM9" s="281"/>
      <c r="AN9" s="385" t="str">
        <f>N255</f>
        <v>飛鷹美有</v>
      </c>
      <c r="AO9" s="380"/>
      <c r="AP9" s="380"/>
      <c r="AQ9" s="380"/>
      <c r="AR9" s="380" t="str">
        <f>T255</f>
        <v>新居浜西高校</v>
      </c>
      <c r="AS9" s="380"/>
      <c r="AT9" s="380"/>
      <c r="AU9" s="380"/>
      <c r="AV9" s="381"/>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row>
    <row r="10" spans="1:77" s="43" customFormat="1" ht="24.95" customHeight="1">
      <c r="A10" s="382" t="str">
        <f>H182</f>
        <v>阿部 萌</v>
      </c>
      <c r="B10" s="383"/>
      <c r="C10" s="291" t="str">
        <f>N182</f>
        <v>YONDEN</v>
      </c>
      <c r="D10" s="280"/>
      <c r="E10" s="382" t="s">
        <v>279</v>
      </c>
      <c r="F10" s="383"/>
      <c r="G10" s="383"/>
      <c r="H10" s="383"/>
      <c r="I10" s="383"/>
      <c r="J10" s="383"/>
      <c r="K10" s="383"/>
      <c r="L10" s="383"/>
      <c r="M10" s="383"/>
      <c r="N10" s="383"/>
      <c r="O10" s="384"/>
      <c r="P10" s="279"/>
      <c r="Q10" s="382" t="str">
        <f>E217</f>
        <v>篠永ひとみ</v>
      </c>
      <c r="R10" s="383"/>
      <c r="S10" s="383"/>
      <c r="T10" s="383"/>
      <c r="U10" s="383"/>
      <c r="V10" s="383" t="str">
        <f>K217</f>
        <v>スイトマ</v>
      </c>
      <c r="W10" s="383"/>
      <c r="X10" s="383"/>
      <c r="Y10" s="383"/>
      <c r="Z10" s="383"/>
      <c r="AA10" s="384"/>
      <c r="AB10" s="279"/>
      <c r="AC10" s="382" t="str">
        <f>E230</f>
        <v>渡部 涼</v>
      </c>
      <c r="AD10" s="383"/>
      <c r="AE10" s="383"/>
      <c r="AF10" s="383"/>
      <c r="AG10" s="383" t="str">
        <f>K230</f>
        <v>ＩＢＣ</v>
      </c>
      <c r="AH10" s="383"/>
      <c r="AI10" s="383"/>
      <c r="AJ10" s="384"/>
      <c r="AK10" s="280"/>
      <c r="AL10" s="280"/>
      <c r="AM10" s="281"/>
      <c r="AN10" s="382" t="str">
        <f>N257</f>
        <v>三宅輝枝</v>
      </c>
      <c r="AO10" s="383"/>
      <c r="AP10" s="383"/>
      <c r="AQ10" s="383"/>
      <c r="AR10" s="383" t="str">
        <f>T257</f>
        <v>新居浜西高校</v>
      </c>
      <c r="AS10" s="383"/>
      <c r="AT10" s="383"/>
      <c r="AU10" s="383"/>
      <c r="AV10" s="38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row>
    <row r="11" spans="1:77" s="42" customFormat="1" ht="24.95" customHeight="1">
      <c r="A11" s="283" t="s">
        <v>32</v>
      </c>
      <c r="B11" s="283"/>
      <c r="C11" s="292"/>
      <c r="D11" s="284"/>
      <c r="E11" s="283"/>
      <c r="F11" s="283"/>
      <c r="G11" s="283"/>
      <c r="H11" s="283"/>
      <c r="I11" s="283"/>
      <c r="J11" s="283"/>
      <c r="K11" s="283"/>
      <c r="L11" s="283"/>
      <c r="M11" s="283"/>
      <c r="N11" s="283"/>
      <c r="O11" s="285"/>
      <c r="P11" s="286"/>
      <c r="Q11" s="283" t="s">
        <v>96</v>
      </c>
      <c r="R11" s="283"/>
      <c r="S11" s="283"/>
      <c r="T11" s="283"/>
      <c r="U11" s="283"/>
      <c r="V11" s="283"/>
      <c r="W11" s="283"/>
      <c r="X11" s="283"/>
      <c r="Y11" s="283"/>
      <c r="Z11" s="283"/>
      <c r="AA11" s="285"/>
      <c r="AB11" s="286"/>
      <c r="AC11" s="283" t="s">
        <v>98</v>
      </c>
      <c r="AD11" s="283"/>
      <c r="AE11" s="283"/>
      <c r="AF11" s="283"/>
      <c r="AG11" s="283"/>
      <c r="AH11" s="283"/>
      <c r="AI11" s="283"/>
      <c r="AJ11" s="285"/>
      <c r="AK11" s="285"/>
      <c r="AL11" s="285"/>
      <c r="AM11" s="287"/>
      <c r="AN11" s="288" t="s">
        <v>201</v>
      </c>
      <c r="AO11" s="283"/>
      <c r="AP11" s="283"/>
      <c r="AQ11" s="283"/>
      <c r="AR11" s="283"/>
      <c r="AS11" s="283"/>
      <c r="AT11" s="283"/>
      <c r="AU11" s="283"/>
      <c r="AV11" s="285"/>
      <c r="AW11" s="41"/>
      <c r="AX11" s="41"/>
      <c r="AY11" s="41"/>
      <c r="AZ11" s="41"/>
      <c r="BA11" s="41"/>
      <c r="BB11" s="41"/>
      <c r="BC11" s="41"/>
      <c r="BD11" s="41"/>
      <c r="BE11" s="41"/>
      <c r="BF11" s="41"/>
      <c r="BG11" s="41"/>
      <c r="BH11" s="40"/>
      <c r="BI11" s="40"/>
      <c r="BJ11" s="40"/>
      <c r="BK11" s="40"/>
      <c r="BL11" s="40"/>
      <c r="BM11" s="40"/>
      <c r="BN11" s="40"/>
      <c r="BO11" s="40"/>
      <c r="BP11" s="40"/>
      <c r="BQ11" s="40"/>
      <c r="BR11" s="40"/>
      <c r="BS11" s="40"/>
      <c r="BT11" s="40"/>
      <c r="BU11" s="40"/>
      <c r="BV11" s="40"/>
      <c r="BW11" s="40"/>
      <c r="BX11" s="40"/>
      <c r="BY11" s="40"/>
    </row>
    <row r="12" spans="1:77" s="43" customFormat="1" ht="24.95" customHeight="1">
      <c r="A12" s="385" t="str">
        <f>H186</f>
        <v>清水涼子</v>
      </c>
      <c r="B12" s="380"/>
      <c r="C12" s="290" t="str">
        <f>N186</f>
        <v>双葉</v>
      </c>
      <c r="D12" s="278"/>
      <c r="E12" s="385" t="s">
        <v>279</v>
      </c>
      <c r="F12" s="380"/>
      <c r="G12" s="380"/>
      <c r="H12" s="380"/>
      <c r="I12" s="380"/>
      <c r="J12" s="380"/>
      <c r="K12" s="380"/>
      <c r="L12" s="380"/>
      <c r="M12" s="380"/>
      <c r="N12" s="380"/>
      <c r="O12" s="381"/>
      <c r="P12" s="279"/>
      <c r="Q12" s="385" t="str">
        <f>E221</f>
        <v>岸 幸子</v>
      </c>
      <c r="R12" s="380"/>
      <c r="S12" s="380"/>
      <c r="T12" s="380"/>
      <c r="U12" s="380"/>
      <c r="V12" s="380" t="str">
        <f>K221</f>
        <v>ARROWS</v>
      </c>
      <c r="W12" s="380"/>
      <c r="X12" s="380"/>
      <c r="Y12" s="380"/>
      <c r="Z12" s="380"/>
      <c r="AA12" s="381"/>
      <c r="AB12" s="279"/>
      <c r="AC12" s="385" t="str">
        <f>E234</f>
        <v>星川 凛</v>
      </c>
      <c r="AD12" s="380"/>
      <c r="AE12" s="380"/>
      <c r="AF12" s="380"/>
      <c r="AG12" s="380" t="str">
        <f>K234</f>
        <v>土居中学校</v>
      </c>
      <c r="AH12" s="380"/>
      <c r="AI12" s="380"/>
      <c r="AJ12" s="381"/>
      <c r="AK12" s="280"/>
      <c r="AL12" s="280"/>
      <c r="AM12" s="281"/>
      <c r="AN12" s="385" t="str">
        <f>N261</f>
        <v>武村 蒼</v>
      </c>
      <c r="AO12" s="380"/>
      <c r="AP12" s="380"/>
      <c r="AQ12" s="380"/>
      <c r="AR12" s="380" t="str">
        <f>T261</f>
        <v>三島高校</v>
      </c>
      <c r="AS12" s="380"/>
      <c r="AT12" s="380"/>
      <c r="AU12" s="380"/>
      <c r="AV12" s="381"/>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row>
    <row r="13" spans="1:77" s="43" customFormat="1" ht="24.95" customHeight="1">
      <c r="A13" s="382" t="str">
        <f>H188</f>
        <v>森 真樹</v>
      </c>
      <c r="B13" s="383"/>
      <c r="C13" s="291" t="str">
        <f>N188</f>
        <v>TEAM BLOWIN</v>
      </c>
      <c r="D13" s="280"/>
      <c r="E13" s="382" t="s">
        <v>279</v>
      </c>
      <c r="F13" s="383"/>
      <c r="G13" s="383"/>
      <c r="H13" s="383"/>
      <c r="I13" s="383"/>
      <c r="J13" s="383"/>
      <c r="K13" s="383"/>
      <c r="L13" s="383"/>
      <c r="M13" s="383"/>
      <c r="N13" s="383"/>
      <c r="O13" s="384"/>
      <c r="P13" s="279"/>
      <c r="Q13" s="382" t="str">
        <f>E223</f>
        <v>阿部幹誉</v>
      </c>
      <c r="R13" s="383"/>
      <c r="S13" s="383"/>
      <c r="T13" s="383"/>
      <c r="U13" s="383"/>
      <c r="V13" s="383" t="str">
        <f>K223</f>
        <v>ARROWS</v>
      </c>
      <c r="W13" s="383"/>
      <c r="X13" s="383"/>
      <c r="Y13" s="383"/>
      <c r="Z13" s="383"/>
      <c r="AA13" s="384"/>
      <c r="AB13" s="279"/>
      <c r="AC13" s="382" t="str">
        <f>E236</f>
        <v>高橋柚杏</v>
      </c>
      <c r="AD13" s="383"/>
      <c r="AE13" s="383"/>
      <c r="AF13" s="383"/>
      <c r="AG13" s="383" t="str">
        <f>K236</f>
        <v>土居中学校</v>
      </c>
      <c r="AH13" s="383"/>
      <c r="AI13" s="383"/>
      <c r="AJ13" s="384"/>
      <c r="AK13" s="280"/>
      <c r="AL13" s="280"/>
      <c r="AM13" s="281"/>
      <c r="AN13" s="382" t="str">
        <f>N263</f>
        <v>古川陽菜</v>
      </c>
      <c r="AO13" s="383"/>
      <c r="AP13" s="383"/>
      <c r="AQ13" s="383"/>
      <c r="AR13" s="383" t="str">
        <f>AR12</f>
        <v>三島高校</v>
      </c>
      <c r="AS13" s="383"/>
      <c r="AT13" s="383"/>
      <c r="AU13" s="383"/>
      <c r="AV13" s="38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row>
    <row r="14" spans="1:77" ht="63" customHeight="1" thickBot="1">
      <c r="A14" s="293"/>
      <c r="B14" s="293"/>
      <c r="C14" s="293"/>
      <c r="D14" s="293"/>
      <c r="E14" s="293"/>
      <c r="F14" s="293"/>
      <c r="G14" s="293"/>
      <c r="H14" s="293"/>
      <c r="I14" s="293"/>
      <c r="J14" s="293"/>
      <c r="K14" s="293"/>
      <c r="L14" s="293"/>
      <c r="M14" s="293"/>
      <c r="N14" s="293"/>
      <c r="O14" s="293"/>
      <c r="P14" s="293"/>
      <c r="Q14" s="293"/>
      <c r="R14" s="293"/>
      <c r="S14" s="293"/>
      <c r="T14" s="293"/>
      <c r="U14" s="293"/>
      <c r="V14" s="293"/>
      <c r="W14" s="294"/>
      <c r="X14" s="294"/>
      <c r="Y14" s="294"/>
      <c r="Z14" s="294"/>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BA14" s="31"/>
      <c r="BB14" s="31"/>
      <c r="BC14" s="31"/>
      <c r="BE14" s="21"/>
      <c r="BF14" s="21"/>
      <c r="BG14" s="21"/>
    </row>
    <row r="15" spans="1:77" ht="15" customHeight="1" thickBot="1">
      <c r="A15" s="225"/>
      <c r="B15" s="225"/>
      <c r="C15" s="225"/>
      <c r="D15" s="225"/>
      <c r="E15" s="616" t="s">
        <v>280</v>
      </c>
      <c r="F15" s="617"/>
      <c r="G15" s="617"/>
      <c r="H15" s="617"/>
      <c r="I15" s="617"/>
      <c r="J15" s="617"/>
      <c r="K15" s="617"/>
      <c r="L15" s="617"/>
      <c r="M15" s="617"/>
      <c r="N15" s="617"/>
      <c r="O15" s="617"/>
      <c r="P15" s="617"/>
      <c r="Q15" s="617"/>
      <c r="R15" s="617"/>
      <c r="S15" s="617"/>
      <c r="T15" s="618"/>
      <c r="U15" s="225"/>
      <c r="V15" s="225"/>
      <c r="W15" s="225"/>
      <c r="X15" s="225"/>
      <c r="Y15" s="226"/>
      <c r="Z15" s="226"/>
      <c r="AA15" s="226"/>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6"/>
      <c r="BF15" s="226"/>
      <c r="BG15" s="226"/>
      <c r="BH15" s="225"/>
      <c r="BI15" s="225"/>
      <c r="BJ15" s="225"/>
      <c r="BK15" s="225"/>
      <c r="BL15" s="225"/>
    </row>
    <row r="16" spans="1:77" ht="15" customHeight="1" thickBot="1">
      <c r="B16" s="22"/>
      <c r="C16" s="26"/>
      <c r="D16" s="22"/>
      <c r="E16" s="619"/>
      <c r="F16" s="620"/>
      <c r="G16" s="620"/>
      <c r="H16" s="620"/>
      <c r="I16" s="620"/>
      <c r="J16" s="620"/>
      <c r="K16" s="620"/>
      <c r="L16" s="620"/>
      <c r="M16" s="620"/>
      <c r="N16" s="620"/>
      <c r="O16" s="620"/>
      <c r="P16" s="620"/>
      <c r="Q16" s="620"/>
      <c r="R16" s="620"/>
      <c r="S16" s="620"/>
      <c r="T16" s="621"/>
      <c r="U16" s="23"/>
      <c r="V16" s="23"/>
      <c r="W16" s="23"/>
      <c r="X16" s="24"/>
      <c r="Y16" s="24"/>
      <c r="Z16" s="24"/>
      <c r="AA16" s="24"/>
      <c r="BE16" s="21"/>
      <c r="BF16" s="21"/>
      <c r="BG16" s="21"/>
    </row>
    <row r="17" spans="2:64" ht="9.9499999999999993" customHeight="1" thickBot="1">
      <c r="B17" s="22"/>
      <c r="C17" s="26"/>
      <c r="D17" s="22"/>
      <c r="E17" s="227"/>
      <c r="F17" s="227"/>
      <c r="G17" s="227"/>
      <c r="H17" s="227"/>
      <c r="I17" s="227"/>
      <c r="J17" s="227"/>
      <c r="K17" s="227"/>
      <c r="L17" s="227"/>
      <c r="M17" s="227"/>
      <c r="N17" s="227"/>
      <c r="O17" s="227"/>
      <c r="P17" s="23"/>
      <c r="Q17" s="23"/>
      <c r="R17" s="23"/>
      <c r="S17" s="23"/>
      <c r="T17" s="23"/>
      <c r="U17" s="23"/>
      <c r="V17" s="23"/>
      <c r="W17" s="23"/>
      <c r="X17" s="24"/>
      <c r="Y17" s="24"/>
      <c r="Z17" s="24"/>
      <c r="AA17" s="24"/>
      <c r="BE17" s="21"/>
      <c r="BF17" s="21"/>
      <c r="BG17" s="21"/>
    </row>
    <row r="18" spans="2:64" ht="14.1" customHeight="1">
      <c r="B18" s="515" t="s">
        <v>43</v>
      </c>
      <c r="C18" s="515"/>
      <c r="D18" s="515"/>
      <c r="E18" s="515"/>
      <c r="F18" s="515"/>
      <c r="G18" s="515"/>
      <c r="H18" s="246"/>
      <c r="I18" s="246"/>
      <c r="J18" s="246"/>
      <c r="K18" s="246"/>
      <c r="L18" s="246"/>
      <c r="M18" s="246"/>
      <c r="N18" s="246"/>
      <c r="O18" s="246"/>
      <c r="P18" s="246"/>
      <c r="Q18" s="246"/>
      <c r="R18" s="246"/>
      <c r="S18" s="246"/>
      <c r="T18" s="246"/>
      <c r="U18" s="60"/>
      <c r="V18" s="24"/>
      <c r="W18" s="24"/>
      <c r="X18" s="24"/>
      <c r="Y18" s="24"/>
      <c r="Z18" s="24"/>
      <c r="AA18" s="24"/>
      <c r="AB18" s="355" t="s">
        <v>45</v>
      </c>
      <c r="AC18" s="356"/>
      <c r="AD18" s="356"/>
      <c r="AE18" s="356"/>
      <c r="AF18" s="356"/>
      <c r="AG18" s="356"/>
      <c r="AH18" s="356"/>
      <c r="AI18" s="357"/>
      <c r="AJ18" s="447" t="str">
        <f>AB20</f>
        <v>柚山 治</v>
      </c>
      <c r="AK18" s="436"/>
      <c r="AL18" s="436"/>
      <c r="AM18" s="437"/>
      <c r="AN18" s="435" t="str">
        <f>AB23</f>
        <v>阿部和哉</v>
      </c>
      <c r="AO18" s="436"/>
      <c r="AP18" s="436"/>
      <c r="AQ18" s="437"/>
      <c r="AR18" s="435" t="str">
        <f>AB26</f>
        <v>樋口 悟</v>
      </c>
      <c r="AS18" s="436"/>
      <c r="AT18" s="436"/>
      <c r="AU18" s="437"/>
      <c r="AV18" s="435" t="str">
        <f>AB29</f>
        <v>伊丹慎一郎</v>
      </c>
      <c r="AW18" s="436"/>
      <c r="AX18" s="436"/>
      <c r="AY18" s="438"/>
      <c r="AZ18" s="439" t="s">
        <v>1</v>
      </c>
      <c r="BA18" s="440"/>
      <c r="BB18" s="440"/>
      <c r="BC18" s="441"/>
      <c r="BD18" s="1"/>
      <c r="BE18" s="388" t="s">
        <v>3</v>
      </c>
      <c r="BF18" s="390"/>
      <c r="BG18" s="388" t="s">
        <v>4</v>
      </c>
      <c r="BH18" s="389"/>
      <c r="BI18" s="390"/>
      <c r="BJ18" s="391" t="s">
        <v>5</v>
      </c>
      <c r="BK18" s="392"/>
      <c r="BL18" s="393"/>
    </row>
    <row r="19" spans="2:64" ht="14.1" customHeight="1" thickBot="1">
      <c r="B19" s="515"/>
      <c r="C19" s="515"/>
      <c r="D19" s="515"/>
      <c r="E19" s="515"/>
      <c r="F19" s="515"/>
      <c r="G19" s="515"/>
      <c r="H19" s="246"/>
      <c r="I19" s="246"/>
      <c r="J19" s="246"/>
      <c r="K19" s="246"/>
      <c r="L19" s="246"/>
      <c r="M19" s="246"/>
      <c r="N19" s="246"/>
      <c r="O19" s="246"/>
      <c r="P19" s="246"/>
      <c r="Q19" s="246"/>
      <c r="R19" s="246"/>
      <c r="S19" s="246"/>
      <c r="T19" s="246"/>
      <c r="U19" s="60"/>
      <c r="V19" s="24"/>
      <c r="W19" s="24"/>
      <c r="X19" s="24"/>
      <c r="Y19" s="24"/>
      <c r="Z19" s="24"/>
      <c r="AA19" s="24"/>
      <c r="AB19" s="358"/>
      <c r="AC19" s="359"/>
      <c r="AD19" s="359"/>
      <c r="AE19" s="359"/>
      <c r="AF19" s="359"/>
      <c r="AG19" s="359"/>
      <c r="AH19" s="359"/>
      <c r="AI19" s="360"/>
      <c r="AJ19" s="496" t="str">
        <f>AB21</f>
        <v>前田智郎</v>
      </c>
      <c r="AK19" s="497"/>
      <c r="AL19" s="497"/>
      <c r="AM19" s="498"/>
      <c r="AN19" s="499" t="str">
        <f>AB24</f>
        <v>宇田朋章</v>
      </c>
      <c r="AO19" s="497"/>
      <c r="AP19" s="497"/>
      <c r="AQ19" s="498"/>
      <c r="AR19" s="499" t="str">
        <f>AB27</f>
        <v>合田雄太</v>
      </c>
      <c r="AS19" s="497"/>
      <c r="AT19" s="497"/>
      <c r="AU19" s="498"/>
      <c r="AV19" s="499" t="str">
        <f>AB30</f>
        <v>曽我部雅勝</v>
      </c>
      <c r="AW19" s="497"/>
      <c r="AX19" s="497"/>
      <c r="AY19" s="500"/>
      <c r="AZ19" s="448" t="s">
        <v>2</v>
      </c>
      <c r="BA19" s="449"/>
      <c r="BB19" s="449"/>
      <c r="BC19" s="450"/>
      <c r="BD19" s="1"/>
      <c r="BE19" s="195" t="s">
        <v>6</v>
      </c>
      <c r="BF19" s="196" t="s">
        <v>7</v>
      </c>
      <c r="BG19" s="195" t="s">
        <v>28</v>
      </c>
      <c r="BH19" s="196" t="s">
        <v>8</v>
      </c>
      <c r="BI19" s="197" t="s">
        <v>9</v>
      </c>
      <c r="BJ19" s="196" t="s">
        <v>28</v>
      </c>
      <c r="BK19" s="196" t="s">
        <v>8</v>
      </c>
      <c r="BL19" s="197" t="s">
        <v>9</v>
      </c>
    </row>
    <row r="20" spans="2:64" ht="14.1" customHeight="1">
      <c r="B20" s="515"/>
      <c r="C20" s="515"/>
      <c r="D20" s="515"/>
      <c r="E20" s="515"/>
      <c r="F20" s="515"/>
      <c r="G20" s="515"/>
      <c r="H20" s="246"/>
      <c r="I20" s="246"/>
      <c r="J20" s="246"/>
      <c r="K20" s="246"/>
      <c r="L20" s="246"/>
      <c r="M20" s="246"/>
      <c r="N20" s="246"/>
      <c r="O20" s="246"/>
      <c r="P20" s="246"/>
      <c r="Q20" s="246"/>
      <c r="R20" s="246"/>
      <c r="S20" s="246"/>
      <c r="T20" s="246"/>
      <c r="U20" s="60"/>
      <c r="V20" s="24"/>
      <c r="W20" s="24"/>
      <c r="X20" s="24"/>
      <c r="Y20" s="24"/>
      <c r="Z20" s="24"/>
      <c r="AA20" s="24"/>
      <c r="AB20" s="368" t="s">
        <v>178</v>
      </c>
      <c r="AC20" s="369"/>
      <c r="AD20" s="369"/>
      <c r="AE20" s="369"/>
      <c r="AF20" s="364" t="s">
        <v>118</v>
      </c>
      <c r="AG20" s="364"/>
      <c r="AH20" s="364"/>
      <c r="AI20" s="365"/>
      <c r="AJ20" s="471"/>
      <c r="AK20" s="472"/>
      <c r="AL20" s="472"/>
      <c r="AM20" s="473"/>
      <c r="AN20" s="130">
        <v>8</v>
      </c>
      <c r="AO20" s="131" t="str">
        <f>IF(AN20="","","-")</f>
        <v>-</v>
      </c>
      <c r="AP20" s="132">
        <v>12</v>
      </c>
      <c r="AQ20" s="394" t="str">
        <f>IF(AN20&lt;&gt;"",IF(AN20&gt;AP20,IF(AN21&gt;AP21,"○",IF(AN22&gt;AP22,"○","×")),IF(AN21&gt;AP21,IF(AN22&gt;AP22,"○","×"),"×")),"")</f>
        <v>×</v>
      </c>
      <c r="AR20" s="130">
        <v>12</v>
      </c>
      <c r="AS20" s="133" t="str">
        <f t="shared" ref="AS20:AS25" si="0">IF(AR20="","","-")</f>
        <v>-</v>
      </c>
      <c r="AT20" s="134">
        <v>21</v>
      </c>
      <c r="AU20" s="394" t="str">
        <f>IF(AR20&lt;&gt;"",IF(AR20&gt;AT20,IF(AR21&gt;AT21,"○",IF(AR22&gt;AT22,"○","×")),IF(AR21&gt;AT21,IF(AR22&gt;AT22,"○","×"),"×")),"")</f>
        <v>×</v>
      </c>
      <c r="AV20" s="135">
        <v>14</v>
      </c>
      <c r="AW20" s="133" t="str">
        <f t="shared" ref="AW20:AW28" si="1">IF(AV20="","","-")</f>
        <v>-</v>
      </c>
      <c r="AX20" s="132">
        <v>21</v>
      </c>
      <c r="AY20" s="414" t="str">
        <f>IF(AV20&lt;&gt;"",IF(AV20&gt;AX20,IF(AV21&gt;AX21,"○",IF(AV22&gt;AX22,"○","×")),IF(AV21&gt;AX21,IF(AV22&gt;AX22,"○","×"),"×")),"")</f>
        <v>×</v>
      </c>
      <c r="AZ20" s="415" t="s">
        <v>266</v>
      </c>
      <c r="BA20" s="416"/>
      <c r="BB20" s="416"/>
      <c r="BC20" s="417"/>
      <c r="BD20" s="1"/>
      <c r="BE20" s="183"/>
      <c r="BF20" s="184"/>
      <c r="BG20" s="185"/>
      <c r="BH20" s="186"/>
      <c r="BI20" s="187"/>
      <c r="BJ20" s="184"/>
      <c r="BK20" s="184"/>
      <c r="BL20" s="188"/>
    </row>
    <row r="21" spans="2:64" ht="14.1" customHeight="1">
      <c r="B21" s="246" t="s">
        <v>44</v>
      </c>
      <c r="C21" s="26"/>
      <c r="D21" s="22"/>
      <c r="E21" s="22"/>
      <c r="F21" s="22"/>
      <c r="G21" s="22"/>
      <c r="H21" s="22"/>
      <c r="I21" s="22"/>
      <c r="J21" s="22"/>
      <c r="K21" s="22"/>
      <c r="L21" s="22"/>
      <c r="M21" s="22"/>
      <c r="N21" s="23"/>
      <c r="O21" s="23"/>
      <c r="P21" s="23"/>
      <c r="Q21" s="23"/>
      <c r="R21" s="23"/>
      <c r="S21" s="23"/>
      <c r="T21" s="23"/>
      <c r="U21" s="23"/>
      <c r="V21" s="24"/>
      <c r="W21" s="24"/>
      <c r="X21" s="24"/>
      <c r="Y21" s="24"/>
      <c r="Z21" s="24"/>
      <c r="AA21" s="24"/>
      <c r="AB21" s="345" t="s">
        <v>116</v>
      </c>
      <c r="AC21" s="346"/>
      <c r="AD21" s="346"/>
      <c r="AE21" s="346"/>
      <c r="AF21" s="351" t="s">
        <v>30</v>
      </c>
      <c r="AG21" s="351"/>
      <c r="AH21" s="351"/>
      <c r="AI21" s="352"/>
      <c r="AJ21" s="474"/>
      <c r="AK21" s="430"/>
      <c r="AL21" s="430"/>
      <c r="AM21" s="431"/>
      <c r="AN21" s="130">
        <v>12</v>
      </c>
      <c r="AO21" s="131" t="str">
        <f>IF(AN21="","","-")</f>
        <v>-</v>
      </c>
      <c r="AP21" s="136">
        <v>21</v>
      </c>
      <c r="AQ21" s="395"/>
      <c r="AR21" s="130">
        <v>8</v>
      </c>
      <c r="AS21" s="131" t="str">
        <f t="shared" si="0"/>
        <v>-</v>
      </c>
      <c r="AT21" s="132">
        <v>21</v>
      </c>
      <c r="AU21" s="395"/>
      <c r="AV21" s="130">
        <v>21</v>
      </c>
      <c r="AW21" s="131" t="str">
        <f t="shared" si="1"/>
        <v>-</v>
      </c>
      <c r="AX21" s="132">
        <v>18</v>
      </c>
      <c r="AY21" s="410"/>
      <c r="AZ21" s="401"/>
      <c r="BA21" s="402"/>
      <c r="BB21" s="402"/>
      <c r="BC21" s="403"/>
      <c r="BD21" s="1"/>
      <c r="BE21" s="183">
        <f>COUNTIF(AJ20:AY22,"○")</f>
        <v>0</v>
      </c>
      <c r="BF21" s="184">
        <f>COUNTIF(AJ20:AY22,"×")</f>
        <v>3</v>
      </c>
      <c r="BG21" s="189">
        <f>(IF((AJ20&gt;AL20),1,0))+(IF((AJ21&gt;AL21),1,0))+(IF((AJ22&gt;AL22),1,0))+(IF((AN20&gt;AP20),1,0))+(IF((AN21&gt;AP21),1,0))+(IF((AN22&gt;AP22),1,0))+(IF((AR20&gt;AT20),1,0))+(IF((AR21&gt;AT21),1,0))+(IF((AR22&gt;AT22),1,0))+(IF((AV20&gt;AX20),1,0))+(IF((AV21&gt;AX21),1,0))+(IF((AV22&gt;AX22),1,0))</f>
        <v>1</v>
      </c>
      <c r="BH21" s="190">
        <f>(IF((AJ20&lt;AL20),1,0))+(IF((AJ21&lt;AL21),1,0))+(IF((AJ22&lt;AL22),1,0))+(IF((AN20&lt;AP20),1,0))+(IF((AN21&lt;AP21),1,0))+(IF((AN22&lt;AP22),1,0))+(IF((AR20&lt;AT20),1,0))+(IF((AR21&lt;AT21),1,0))+(IF((AR22&lt;AT22),1,0))+(IF((AV20&lt;AX20),1,0))+(IF((AV21&lt;AX21),1,0))+(IF((AV22&lt;AX22),1,0))</f>
        <v>6</v>
      </c>
      <c r="BI21" s="191">
        <f>BG21-BH21</f>
        <v>-5</v>
      </c>
      <c r="BJ21" s="184">
        <f>SUM(AJ20:AJ22,AN20:AN22,AR20:AR22,AV20:AV22)</f>
        <v>94</v>
      </c>
      <c r="BK21" s="184">
        <f>SUM(AL20:AL22,AP20:AP22,AT20:AT22,AX20:AX22)</f>
        <v>135</v>
      </c>
      <c r="BL21" s="188">
        <f>BJ21-BK21</f>
        <v>-41</v>
      </c>
    </row>
    <row r="22" spans="2:64" ht="14.1" customHeight="1">
      <c r="B22" s="22"/>
      <c r="C22" s="26"/>
      <c r="D22" s="22"/>
      <c r="E22" s="22"/>
      <c r="F22" s="22"/>
      <c r="G22" s="22"/>
      <c r="H22" s="22"/>
      <c r="I22" s="22"/>
      <c r="J22" s="22"/>
      <c r="K22" s="22"/>
      <c r="L22" s="22"/>
      <c r="M22" s="22"/>
      <c r="N22" s="23"/>
      <c r="O22" s="23"/>
      <c r="P22" s="23"/>
      <c r="Q22" s="23"/>
      <c r="R22" s="23"/>
      <c r="S22" s="23"/>
      <c r="T22" s="23"/>
      <c r="U22" s="23"/>
      <c r="V22" s="24"/>
      <c r="W22" s="24"/>
      <c r="X22" s="24"/>
      <c r="Y22" s="24"/>
      <c r="Z22" s="24"/>
      <c r="AA22" s="24"/>
      <c r="AB22" s="462"/>
      <c r="AC22" s="463"/>
      <c r="AD22" s="463"/>
      <c r="AE22" s="463"/>
      <c r="AF22" s="469"/>
      <c r="AG22" s="469"/>
      <c r="AH22" s="469"/>
      <c r="AI22" s="470"/>
      <c r="AJ22" s="475"/>
      <c r="AK22" s="433"/>
      <c r="AL22" s="433"/>
      <c r="AM22" s="434"/>
      <c r="AN22" s="137"/>
      <c r="AO22" s="131" t="str">
        <f>IF(AN22="","","-")</f>
        <v/>
      </c>
      <c r="AP22" s="138"/>
      <c r="AQ22" s="396"/>
      <c r="AR22" s="137"/>
      <c r="AS22" s="139" t="str">
        <f t="shared" si="0"/>
        <v/>
      </c>
      <c r="AT22" s="138"/>
      <c r="AU22" s="395"/>
      <c r="AV22" s="137">
        <v>19</v>
      </c>
      <c r="AW22" s="139" t="str">
        <f t="shared" si="1"/>
        <v>-</v>
      </c>
      <c r="AX22" s="138">
        <v>21</v>
      </c>
      <c r="AY22" s="410"/>
      <c r="AZ22" s="118">
        <f>BE21</f>
        <v>0</v>
      </c>
      <c r="BA22" s="53" t="s">
        <v>10</v>
      </c>
      <c r="BB22" s="53">
        <f>BF21</f>
        <v>3</v>
      </c>
      <c r="BC22" s="119" t="s">
        <v>7</v>
      </c>
      <c r="BD22" s="1"/>
      <c r="BE22" s="183"/>
      <c r="BF22" s="184"/>
      <c r="BG22" s="183"/>
      <c r="BH22" s="184"/>
      <c r="BI22" s="188"/>
      <c r="BJ22" s="184"/>
      <c r="BK22" s="184"/>
      <c r="BL22" s="188"/>
    </row>
    <row r="23" spans="2:64" ht="14.1" customHeight="1">
      <c r="B23" s="598" t="str">
        <f>AB35</f>
        <v>森 勇気</v>
      </c>
      <c r="C23" s="582" t="str">
        <f>AF35</f>
        <v>TEAM BLOWIN</v>
      </c>
      <c r="D23" s="510" t="s">
        <v>87</v>
      </c>
      <c r="E23" s="511"/>
      <c r="F23" s="511"/>
      <c r="G23" s="512"/>
      <c r="H23" s="45"/>
      <c r="I23" s="46"/>
      <c r="J23" s="46"/>
      <c r="K23" s="46"/>
      <c r="L23" s="46"/>
      <c r="M23" s="63"/>
      <c r="N23" s="31"/>
      <c r="O23" s="31"/>
      <c r="P23" s="31"/>
      <c r="Q23" s="31"/>
      <c r="R23" s="31"/>
      <c r="X23" s="24"/>
      <c r="Y23" s="24"/>
      <c r="Z23" s="24"/>
      <c r="AA23" s="24"/>
      <c r="AB23" s="464" t="s">
        <v>115</v>
      </c>
      <c r="AC23" s="465"/>
      <c r="AD23" s="465"/>
      <c r="AE23" s="465"/>
      <c r="AF23" s="349" t="s">
        <v>15</v>
      </c>
      <c r="AG23" s="349"/>
      <c r="AH23" s="349"/>
      <c r="AI23" s="350"/>
      <c r="AJ23" s="127">
        <f>IF(AP20="","",AP20)</f>
        <v>12</v>
      </c>
      <c r="AK23" s="131" t="str">
        <f t="shared" ref="AK23:AK31" si="2">IF(AJ23="","","-")</f>
        <v>-</v>
      </c>
      <c r="AL23" s="140">
        <f>IF(AN20="","",AN20)</f>
        <v>8</v>
      </c>
      <c r="AM23" s="418" t="str">
        <f>IF(AQ20="","",IF(AQ20="○","×",IF(AQ20="×","○")))</f>
        <v>○</v>
      </c>
      <c r="AN23" s="426"/>
      <c r="AO23" s="427"/>
      <c r="AP23" s="427"/>
      <c r="AQ23" s="428"/>
      <c r="AR23" s="130">
        <v>21</v>
      </c>
      <c r="AS23" s="131" t="str">
        <f t="shared" si="0"/>
        <v>-</v>
      </c>
      <c r="AT23" s="132">
        <v>17</v>
      </c>
      <c r="AU23" s="397" t="str">
        <f>IF(AR23&lt;&gt;"",IF(AR23&gt;AT23,IF(AR24&gt;AT24,"○",IF(AR25&gt;AT25,"○","×")),IF(AR24&gt;AT24,IF(AR25&gt;AT25,"○","×"),"×")),"")</f>
        <v>○</v>
      </c>
      <c r="AV23" s="130">
        <v>21</v>
      </c>
      <c r="AW23" s="131" t="str">
        <f t="shared" si="1"/>
        <v>-</v>
      </c>
      <c r="AX23" s="132">
        <v>17</v>
      </c>
      <c r="AY23" s="409" t="str">
        <f>IF(AV23&lt;&gt;"",IF(AV23&gt;AX23,IF(AV24&gt;AX24,"○",IF(AV25&gt;AX25,"○","×")),IF(AV24&gt;AX24,IF(AV25&gt;AX25,"○","×"),"×")),"")</f>
        <v>○</v>
      </c>
      <c r="AZ23" s="398" t="s">
        <v>256</v>
      </c>
      <c r="BA23" s="399"/>
      <c r="BB23" s="399"/>
      <c r="BC23" s="400"/>
      <c r="BD23" s="1"/>
      <c r="BE23" s="185"/>
      <c r="BF23" s="186"/>
      <c r="BG23" s="185"/>
      <c r="BH23" s="186"/>
      <c r="BI23" s="187"/>
      <c r="BJ23" s="186"/>
      <c r="BK23" s="186"/>
      <c r="BL23" s="187"/>
    </row>
    <row r="24" spans="2:64" ht="14.1" customHeight="1">
      <c r="B24" s="599"/>
      <c r="C24" s="581"/>
      <c r="D24" s="483"/>
      <c r="E24" s="484"/>
      <c r="F24" s="484"/>
      <c r="G24" s="485"/>
      <c r="H24" s="45"/>
      <c r="I24" s="46"/>
      <c r="J24" s="46"/>
      <c r="K24" s="46"/>
      <c r="L24" s="46"/>
      <c r="M24" s="63"/>
      <c r="N24" s="32"/>
      <c r="O24" s="32"/>
      <c r="P24" s="32"/>
      <c r="Q24" s="32"/>
      <c r="R24" s="32"/>
      <c r="S24" s="32"/>
      <c r="T24" s="32"/>
      <c r="U24" s="32"/>
      <c r="V24" s="32"/>
      <c r="W24" s="32"/>
      <c r="X24" s="24"/>
      <c r="Y24" s="24"/>
      <c r="Z24" s="24"/>
      <c r="AA24" s="24"/>
      <c r="AB24" s="345" t="s">
        <v>117</v>
      </c>
      <c r="AC24" s="346"/>
      <c r="AD24" s="346"/>
      <c r="AE24" s="346"/>
      <c r="AF24" s="351" t="s">
        <v>15</v>
      </c>
      <c r="AG24" s="351"/>
      <c r="AH24" s="351"/>
      <c r="AI24" s="352"/>
      <c r="AJ24" s="127">
        <f>IF(AP21="","",AP21)</f>
        <v>21</v>
      </c>
      <c r="AK24" s="131" t="str">
        <f t="shared" si="2"/>
        <v>-</v>
      </c>
      <c r="AL24" s="140">
        <f>IF(AN21="","",AN21)</f>
        <v>12</v>
      </c>
      <c r="AM24" s="419" t="str">
        <f>IF(AO21="","",AO21)</f>
        <v>-</v>
      </c>
      <c r="AN24" s="429"/>
      <c r="AO24" s="430"/>
      <c r="AP24" s="430"/>
      <c r="AQ24" s="431"/>
      <c r="AR24" s="130">
        <v>21</v>
      </c>
      <c r="AS24" s="131" t="str">
        <f t="shared" si="0"/>
        <v>-</v>
      </c>
      <c r="AT24" s="132">
        <v>18</v>
      </c>
      <c r="AU24" s="395"/>
      <c r="AV24" s="130">
        <v>21</v>
      </c>
      <c r="AW24" s="131" t="str">
        <f t="shared" si="1"/>
        <v>-</v>
      </c>
      <c r="AX24" s="132">
        <v>14</v>
      </c>
      <c r="AY24" s="410"/>
      <c r="AZ24" s="401"/>
      <c r="BA24" s="402"/>
      <c r="BB24" s="402"/>
      <c r="BC24" s="403"/>
      <c r="BD24" s="1"/>
      <c r="BE24" s="183">
        <f>COUNTIF(AJ23:AY25,"○")</f>
        <v>3</v>
      </c>
      <c r="BF24" s="184">
        <f>COUNTIF(AJ23:AY25,"×")</f>
        <v>0</v>
      </c>
      <c r="BG24" s="189">
        <f>(IF((AJ23&gt;AL23),1,0))+(IF((AJ24&gt;AL24),1,0))+(IF((AJ25&gt;AL25),1,0))+(IF((AN23&gt;AP23),1,0))+(IF((AN24&gt;AP24),1,0))+(IF((AN25&gt;AP25),1,0))+(IF((AR23&gt;AT23),1,0))+(IF((AR24&gt;AT24),1,0))+(IF((AR25&gt;AT25),1,0))+(IF((AV23&gt;AX23),1,0))+(IF((AV24&gt;AX24),1,0))+(IF((AV25&gt;AX25),1,0))</f>
        <v>6</v>
      </c>
      <c r="BH24" s="190">
        <f>(IF((AJ23&lt;AL23),1,0))+(IF((AJ24&lt;AL24),1,0))+(IF((AJ25&lt;AL25),1,0))+(IF((AN23&lt;AP23),1,0))+(IF((AN24&lt;AP24),1,0))+(IF((AN25&lt;AP25),1,0))+(IF((AR23&lt;AT23),1,0))+(IF((AR24&lt;AT24),1,0))+(IF((AR25&lt;AT25),1,0))+(IF((AV23&lt;AX23),1,0))+(IF((AV24&lt;AX24),1,0))+(IF((AV25&lt;AX25),1,0))</f>
        <v>0</v>
      </c>
      <c r="BI24" s="191">
        <f>BG24-BH24</f>
        <v>6</v>
      </c>
      <c r="BJ24" s="184">
        <f>SUM(AJ23:AJ25,AN23:AN25,AR23:AR25,AV23:AV25)</f>
        <v>117</v>
      </c>
      <c r="BK24" s="184">
        <f>SUM(AL23:AL25,AP23:AP25,AT23:AT25,AX23:AX25)</f>
        <v>86</v>
      </c>
      <c r="BL24" s="188">
        <f>BJ24-BK24</f>
        <v>31</v>
      </c>
    </row>
    <row r="25" spans="2:64" ht="14.1" customHeight="1">
      <c r="B25" s="598" t="str">
        <f>AB36</f>
        <v>今井勘太</v>
      </c>
      <c r="C25" s="582" t="str">
        <f>AF36</f>
        <v>TEAM BLOWIN</v>
      </c>
      <c r="D25" s="483"/>
      <c r="E25" s="484"/>
      <c r="F25" s="484"/>
      <c r="G25" s="485"/>
      <c r="H25" s="308"/>
      <c r="I25" s="309"/>
      <c r="J25" s="309"/>
      <c r="K25" s="310"/>
      <c r="L25" s="311"/>
      <c r="M25" s="63"/>
      <c r="N25" s="32"/>
      <c r="O25" s="32"/>
      <c r="P25" s="32"/>
      <c r="Q25" s="32"/>
      <c r="R25" s="32"/>
      <c r="S25" s="32"/>
      <c r="T25" s="32"/>
      <c r="U25" s="32"/>
      <c r="V25" s="32"/>
      <c r="W25" s="32"/>
      <c r="X25" s="24"/>
      <c r="Y25" s="24"/>
      <c r="Z25" s="24"/>
      <c r="AA25" s="24"/>
      <c r="AB25" s="462"/>
      <c r="AC25" s="463"/>
      <c r="AD25" s="463"/>
      <c r="AE25" s="463"/>
      <c r="AF25" s="366"/>
      <c r="AG25" s="366"/>
      <c r="AH25" s="366"/>
      <c r="AI25" s="367"/>
      <c r="AJ25" s="141" t="str">
        <f>IF(AP22="","",AP22)</f>
        <v/>
      </c>
      <c r="AK25" s="131" t="str">
        <f t="shared" si="2"/>
        <v/>
      </c>
      <c r="AL25" s="142" t="str">
        <f>IF(AN22="","",AN22)</f>
        <v/>
      </c>
      <c r="AM25" s="420" t="str">
        <f>IF(AO22="","",AO22)</f>
        <v/>
      </c>
      <c r="AN25" s="432"/>
      <c r="AO25" s="433"/>
      <c r="AP25" s="433"/>
      <c r="AQ25" s="434"/>
      <c r="AR25" s="137"/>
      <c r="AS25" s="131" t="str">
        <f t="shared" si="0"/>
        <v/>
      </c>
      <c r="AT25" s="138"/>
      <c r="AU25" s="396"/>
      <c r="AV25" s="137"/>
      <c r="AW25" s="139" t="str">
        <f t="shared" si="1"/>
        <v/>
      </c>
      <c r="AX25" s="138"/>
      <c r="AY25" s="411"/>
      <c r="AZ25" s="118">
        <f>BE24</f>
        <v>3</v>
      </c>
      <c r="BA25" s="53" t="s">
        <v>10</v>
      </c>
      <c r="BB25" s="53">
        <f>BF24</f>
        <v>0</v>
      </c>
      <c r="BC25" s="119" t="s">
        <v>7</v>
      </c>
      <c r="BD25" s="1"/>
      <c r="BE25" s="192"/>
      <c r="BF25" s="193"/>
      <c r="BG25" s="192"/>
      <c r="BH25" s="193"/>
      <c r="BI25" s="194"/>
      <c r="BJ25" s="193"/>
      <c r="BK25" s="193"/>
      <c r="BL25" s="194"/>
    </row>
    <row r="26" spans="2:64" ht="14.1" customHeight="1" thickBot="1">
      <c r="B26" s="614"/>
      <c r="C26" s="587"/>
      <c r="D26" s="483"/>
      <c r="E26" s="484"/>
      <c r="F26" s="484"/>
      <c r="G26" s="485"/>
      <c r="H26" s="312"/>
      <c r="I26" s="311"/>
      <c r="J26" s="311"/>
      <c r="K26" s="313"/>
      <c r="L26" s="311"/>
      <c r="N26" s="78"/>
      <c r="O26" s="78"/>
      <c r="P26" s="78"/>
      <c r="Q26" s="78"/>
      <c r="R26" s="78"/>
      <c r="S26" s="78"/>
      <c r="T26" s="78"/>
      <c r="U26" s="78"/>
      <c r="V26" s="78"/>
      <c r="W26" s="78"/>
      <c r="X26" s="78"/>
      <c r="Y26" s="24"/>
      <c r="Z26" s="24"/>
      <c r="AA26" s="24"/>
      <c r="AB26" s="464" t="s">
        <v>179</v>
      </c>
      <c r="AC26" s="465"/>
      <c r="AD26" s="465"/>
      <c r="AE26" s="465"/>
      <c r="AF26" s="349" t="s">
        <v>30</v>
      </c>
      <c r="AG26" s="349"/>
      <c r="AH26" s="349"/>
      <c r="AI26" s="350"/>
      <c r="AJ26" s="127">
        <f>IF(AT20="","",AT20)</f>
        <v>21</v>
      </c>
      <c r="AK26" s="143" t="str">
        <f t="shared" si="2"/>
        <v>-</v>
      </c>
      <c r="AL26" s="140">
        <f>IF(AR20="","",AR20)</f>
        <v>12</v>
      </c>
      <c r="AM26" s="418" t="str">
        <f>IF(AU20="","",IF(AU20="○","×",IF(AU20="×","○")))</f>
        <v>○</v>
      </c>
      <c r="AN26" s="144">
        <f>IF(AT23="","",AT23)</f>
        <v>17</v>
      </c>
      <c r="AO26" s="131" t="str">
        <f t="shared" ref="AO26:AO31" si="3">IF(AN26="","","-")</f>
        <v>-</v>
      </c>
      <c r="AP26" s="140">
        <f>IF(AR23="","",AR23)</f>
        <v>21</v>
      </c>
      <c r="AQ26" s="418" t="str">
        <f>IF(AU23="","",IF(AU23="○","×",IF(AU23="×","○")))</f>
        <v>×</v>
      </c>
      <c r="AR26" s="426"/>
      <c r="AS26" s="427"/>
      <c r="AT26" s="427"/>
      <c r="AU26" s="428"/>
      <c r="AV26" s="130">
        <v>20</v>
      </c>
      <c r="AW26" s="131" t="str">
        <f t="shared" si="1"/>
        <v>-</v>
      </c>
      <c r="AX26" s="132">
        <v>22</v>
      </c>
      <c r="AY26" s="410" t="str">
        <f>IF(AV26&lt;&gt;"",IF(AV26&gt;AX26,IF(AV27&gt;AX27,"○",IF(AV28&gt;AX28,"○","×")),IF(AV27&gt;AX27,IF(AV28&gt;AX28,"○","×"),"×")),"")</f>
        <v>○</v>
      </c>
      <c r="AZ26" s="398" t="s">
        <v>257</v>
      </c>
      <c r="BA26" s="399"/>
      <c r="BB26" s="399"/>
      <c r="BC26" s="400"/>
      <c r="BD26" s="1"/>
      <c r="BE26" s="183"/>
      <c r="BF26" s="184"/>
      <c r="BG26" s="183"/>
      <c r="BH26" s="184"/>
      <c r="BI26" s="188"/>
      <c r="BJ26" s="184"/>
      <c r="BK26" s="184"/>
      <c r="BL26" s="188"/>
    </row>
    <row r="27" spans="2:64" ht="14.1" customHeight="1" thickTop="1" thickBot="1">
      <c r="B27" s="600" t="str">
        <f>AB26</f>
        <v>樋口 悟</v>
      </c>
      <c r="C27" s="580" t="str">
        <f>AF26</f>
        <v>関川ｸﾗﾌﾞ</v>
      </c>
      <c r="D27" s="480" t="s">
        <v>88</v>
      </c>
      <c r="E27" s="481"/>
      <c r="F27" s="481"/>
      <c r="G27" s="482"/>
      <c r="H27" s="314"/>
      <c r="I27" s="28"/>
      <c r="J27" s="28">
        <v>21</v>
      </c>
      <c r="K27" s="313">
        <v>21</v>
      </c>
      <c r="L27" s="311"/>
      <c r="M27" s="78"/>
      <c r="N27" s="78"/>
      <c r="O27" s="78"/>
      <c r="P27" s="78"/>
      <c r="Q27" s="78"/>
      <c r="R27" s="78"/>
      <c r="S27" s="78"/>
      <c r="T27" s="78"/>
      <c r="U27" s="78"/>
      <c r="V27" s="78"/>
      <c r="W27" s="78"/>
      <c r="X27" s="78"/>
      <c r="Y27" s="24"/>
      <c r="Z27" s="24"/>
      <c r="AA27" s="24"/>
      <c r="AB27" s="345" t="s">
        <v>119</v>
      </c>
      <c r="AC27" s="346"/>
      <c r="AD27" s="346"/>
      <c r="AE27" s="346"/>
      <c r="AF27" s="351" t="s">
        <v>30</v>
      </c>
      <c r="AG27" s="351"/>
      <c r="AH27" s="351"/>
      <c r="AI27" s="352"/>
      <c r="AJ27" s="127">
        <f>IF(AT21="","",AT21)</f>
        <v>21</v>
      </c>
      <c r="AK27" s="131" t="str">
        <f t="shared" si="2"/>
        <v>-</v>
      </c>
      <c r="AL27" s="140">
        <f>IF(AR21="","",AR21)</f>
        <v>8</v>
      </c>
      <c r="AM27" s="419" t="str">
        <f>IF(AO24="","",AO24)</f>
        <v/>
      </c>
      <c r="AN27" s="144">
        <f>IF(AT24="","",AT24)</f>
        <v>18</v>
      </c>
      <c r="AO27" s="131" t="str">
        <f t="shared" si="3"/>
        <v>-</v>
      </c>
      <c r="AP27" s="140">
        <f>IF(AR24="","",AR24)</f>
        <v>21</v>
      </c>
      <c r="AQ27" s="419" t="str">
        <f>IF(AS24="","",AS24)</f>
        <v>-</v>
      </c>
      <c r="AR27" s="429"/>
      <c r="AS27" s="430"/>
      <c r="AT27" s="430"/>
      <c r="AU27" s="431"/>
      <c r="AV27" s="130">
        <v>21</v>
      </c>
      <c r="AW27" s="131" t="str">
        <f t="shared" si="1"/>
        <v>-</v>
      </c>
      <c r="AX27" s="132">
        <v>16</v>
      </c>
      <c r="AY27" s="410"/>
      <c r="AZ27" s="401"/>
      <c r="BA27" s="402"/>
      <c r="BB27" s="402"/>
      <c r="BC27" s="403"/>
      <c r="BD27" s="1"/>
      <c r="BE27" s="183">
        <f>COUNTIF(AJ26:AY28,"○")</f>
        <v>2</v>
      </c>
      <c r="BF27" s="184">
        <f>COUNTIF(AJ26:AY28,"×")</f>
        <v>1</v>
      </c>
      <c r="BG27" s="189">
        <f>(IF((AJ26&gt;AL26),1,0))+(IF((AJ27&gt;AL27),1,0))+(IF((AJ28&gt;AL28),1,0))+(IF((AN26&gt;AP26),1,0))+(IF((AN27&gt;AP27),1,0))+(IF((AN28&gt;AP28),1,0))+(IF((AR26&gt;AT26),1,0))+(IF((AR27&gt;AT27),1,0))+(IF((AR28&gt;AT28),1,0))+(IF((AV26&gt;AX26),1,0))+(IF((AV27&gt;AX27),1,0))+(IF((AV28&gt;AX28),1,0))</f>
        <v>4</v>
      </c>
      <c r="BH27" s="190">
        <f>(IF((AJ26&lt;AL26),1,0))+(IF((AJ27&lt;AL27),1,0))+(IF((AJ28&lt;AL28),1,0))+(IF((AN26&lt;AP26),1,0))+(IF((AN27&lt;AP27),1,0))+(IF((AN28&lt;AP28),1,0))+(IF((AR26&lt;AT26),1,0))+(IF((AR27&lt;AT27),1,0))+(IF((AR28&lt;AT28),1,0))+(IF((AV26&lt;AX26),1,0))+(IF((AV27&lt;AX27),1,0))+(IF((AV28&lt;AX28),1,0))</f>
        <v>3</v>
      </c>
      <c r="BI27" s="191">
        <f>BG27-BH27</f>
        <v>1</v>
      </c>
      <c r="BJ27" s="184">
        <f>SUM(AJ26:AJ28,AN26:AN28,AR26:AR28,AV26:AV28)</f>
        <v>139</v>
      </c>
      <c r="BK27" s="184">
        <f>SUM(AL26:AL28,AP26:AP28,AT26:AT28,AX26:AX28)</f>
        <v>113</v>
      </c>
      <c r="BL27" s="188">
        <f>BJ27-BK27</f>
        <v>26</v>
      </c>
    </row>
    <row r="28" spans="2:64" ht="14.1" customHeight="1" thickTop="1" thickBot="1">
      <c r="B28" s="599"/>
      <c r="C28" s="581"/>
      <c r="D28" s="483"/>
      <c r="E28" s="484"/>
      <c r="F28" s="484"/>
      <c r="G28" s="485"/>
      <c r="H28" s="312"/>
      <c r="I28" s="311"/>
      <c r="J28" s="311">
        <v>16</v>
      </c>
      <c r="K28" s="315">
        <v>12</v>
      </c>
      <c r="L28" s="316"/>
      <c r="M28" s="555" t="s">
        <v>47</v>
      </c>
      <c r="N28" s="555"/>
      <c r="O28" s="555"/>
      <c r="P28" s="555"/>
      <c r="Q28" s="555"/>
      <c r="R28" s="555"/>
      <c r="S28" s="555"/>
      <c r="T28" s="555"/>
      <c r="U28" s="555"/>
      <c r="V28" s="555"/>
      <c r="W28" s="555"/>
      <c r="X28" s="555"/>
      <c r="Y28" s="555"/>
      <c r="Z28" s="24"/>
      <c r="AA28" s="24"/>
      <c r="AB28" s="462"/>
      <c r="AC28" s="463"/>
      <c r="AD28" s="463"/>
      <c r="AE28" s="463"/>
      <c r="AF28" s="366"/>
      <c r="AG28" s="366"/>
      <c r="AH28" s="366"/>
      <c r="AI28" s="367"/>
      <c r="AJ28" s="141" t="str">
        <f>IF(AT22="","",AT22)</f>
        <v/>
      </c>
      <c r="AK28" s="139" t="str">
        <f t="shared" si="2"/>
        <v/>
      </c>
      <c r="AL28" s="142" t="str">
        <f>IF(AR22="","",AR22)</f>
        <v/>
      </c>
      <c r="AM28" s="420" t="str">
        <f>IF(AO25="","",AO25)</f>
        <v/>
      </c>
      <c r="AN28" s="145" t="str">
        <f>IF(AT25="","",AT25)</f>
        <v/>
      </c>
      <c r="AO28" s="131" t="str">
        <f t="shared" si="3"/>
        <v/>
      </c>
      <c r="AP28" s="142" t="str">
        <f>IF(AR25="","",AR25)</f>
        <v/>
      </c>
      <c r="AQ28" s="420" t="str">
        <f>IF(AS25="","",AS25)</f>
        <v/>
      </c>
      <c r="AR28" s="432"/>
      <c r="AS28" s="433"/>
      <c r="AT28" s="433"/>
      <c r="AU28" s="434"/>
      <c r="AV28" s="137">
        <v>21</v>
      </c>
      <c r="AW28" s="131" t="str">
        <f t="shared" si="1"/>
        <v>-</v>
      </c>
      <c r="AX28" s="138">
        <v>13</v>
      </c>
      <c r="AY28" s="411"/>
      <c r="AZ28" s="118">
        <f>BE27</f>
        <v>2</v>
      </c>
      <c r="BA28" s="53" t="s">
        <v>10</v>
      </c>
      <c r="BB28" s="53">
        <f>BF27</f>
        <v>1</v>
      </c>
      <c r="BC28" s="119" t="s">
        <v>7</v>
      </c>
      <c r="BD28" s="1"/>
      <c r="BE28" s="183"/>
      <c r="BF28" s="184"/>
      <c r="BG28" s="183"/>
      <c r="BH28" s="184"/>
      <c r="BI28" s="188"/>
      <c r="BJ28" s="184"/>
      <c r="BK28" s="184"/>
      <c r="BL28" s="188"/>
    </row>
    <row r="29" spans="2:64" ht="14.1" customHeight="1" thickTop="1">
      <c r="B29" s="598" t="str">
        <f>AB27</f>
        <v>合田雄太</v>
      </c>
      <c r="C29" s="582" t="str">
        <f>AF27</f>
        <v>関川ｸﾗﾌﾞ</v>
      </c>
      <c r="D29" s="483"/>
      <c r="E29" s="484"/>
      <c r="F29" s="484"/>
      <c r="G29" s="485"/>
      <c r="H29" s="317"/>
      <c r="I29" s="318"/>
      <c r="J29" s="316"/>
      <c r="K29" s="315"/>
      <c r="L29" s="315"/>
      <c r="M29" s="555"/>
      <c r="N29" s="555"/>
      <c r="O29" s="555"/>
      <c r="P29" s="555"/>
      <c r="Q29" s="555"/>
      <c r="R29" s="555"/>
      <c r="S29" s="555"/>
      <c r="T29" s="555"/>
      <c r="U29" s="555"/>
      <c r="V29" s="555"/>
      <c r="W29" s="555"/>
      <c r="X29" s="555"/>
      <c r="Y29" s="555"/>
      <c r="AB29" s="464" t="s">
        <v>120</v>
      </c>
      <c r="AC29" s="465"/>
      <c r="AD29" s="465"/>
      <c r="AE29" s="465"/>
      <c r="AF29" s="349" t="s">
        <v>121</v>
      </c>
      <c r="AG29" s="349"/>
      <c r="AH29" s="349"/>
      <c r="AI29" s="350"/>
      <c r="AJ29" s="127">
        <f>IF(AX20="","",AX20)</f>
        <v>21</v>
      </c>
      <c r="AK29" s="131" t="str">
        <f t="shared" si="2"/>
        <v>-</v>
      </c>
      <c r="AL29" s="140">
        <f>IF(AV20="","",AV20)</f>
        <v>14</v>
      </c>
      <c r="AM29" s="418" t="str">
        <f>IF(AY20="","",IF(AY20="○","×",IF(AY20="×","○")))</f>
        <v>○</v>
      </c>
      <c r="AN29" s="144">
        <f>IF(AX23="","",AX23)</f>
        <v>17</v>
      </c>
      <c r="AO29" s="143" t="str">
        <f t="shared" si="3"/>
        <v>-</v>
      </c>
      <c r="AP29" s="140">
        <f>IF(AV23="","",AV23)</f>
        <v>21</v>
      </c>
      <c r="AQ29" s="418" t="str">
        <f>IF(AY23="","",IF(AY23="○","×",IF(AY23="×","○")))</f>
        <v>×</v>
      </c>
      <c r="AR29" s="146">
        <f>IF(AX26="","",AX26)</f>
        <v>22</v>
      </c>
      <c r="AS29" s="131" t="str">
        <f>IF(AR29="","","-")</f>
        <v>-</v>
      </c>
      <c r="AT29" s="147">
        <f>IF(AV26="","",AV26)</f>
        <v>20</v>
      </c>
      <c r="AU29" s="418" t="str">
        <f>IF(AY26="","",IF(AY26="○","×",IF(AY26="×","○")))</f>
        <v>×</v>
      </c>
      <c r="AV29" s="426"/>
      <c r="AW29" s="427"/>
      <c r="AX29" s="427"/>
      <c r="AY29" s="457"/>
      <c r="AZ29" s="398" t="s">
        <v>265</v>
      </c>
      <c r="BA29" s="399"/>
      <c r="BB29" s="399"/>
      <c r="BC29" s="400"/>
      <c r="BD29" s="1"/>
      <c r="BE29" s="185"/>
      <c r="BF29" s="186"/>
      <c r="BG29" s="185"/>
      <c r="BH29" s="186"/>
      <c r="BI29" s="187"/>
      <c r="BJ29" s="186"/>
      <c r="BK29" s="186"/>
      <c r="BL29" s="187"/>
    </row>
    <row r="30" spans="2:64" ht="14.1" customHeight="1" thickBot="1">
      <c r="B30" s="603"/>
      <c r="C30" s="586"/>
      <c r="D30" s="501"/>
      <c r="E30" s="502"/>
      <c r="F30" s="502"/>
      <c r="G30" s="503"/>
      <c r="H30" s="312"/>
      <c r="I30" s="311">
        <v>21</v>
      </c>
      <c r="J30" s="315">
        <v>21</v>
      </c>
      <c r="K30" s="319"/>
      <c r="L30" s="315"/>
      <c r="M30" s="555"/>
      <c r="N30" s="555"/>
      <c r="O30" s="555"/>
      <c r="P30" s="555"/>
      <c r="Q30" s="555"/>
      <c r="R30" s="555"/>
      <c r="S30" s="555"/>
      <c r="T30" s="555"/>
      <c r="U30" s="555"/>
      <c r="V30" s="555"/>
      <c r="W30" s="555"/>
      <c r="X30" s="555"/>
      <c r="Y30" s="555"/>
      <c r="AB30" s="345" t="s">
        <v>63</v>
      </c>
      <c r="AC30" s="346"/>
      <c r="AD30" s="346"/>
      <c r="AE30" s="346"/>
      <c r="AF30" s="351" t="s">
        <v>15</v>
      </c>
      <c r="AG30" s="351"/>
      <c r="AH30" s="351"/>
      <c r="AI30" s="352"/>
      <c r="AJ30" s="127">
        <f>IF(AX21="","",AX21)</f>
        <v>18</v>
      </c>
      <c r="AK30" s="131" t="str">
        <f t="shared" si="2"/>
        <v>-</v>
      </c>
      <c r="AL30" s="140">
        <f>IF(AV21="","",AV21)</f>
        <v>21</v>
      </c>
      <c r="AM30" s="419" t="str">
        <f>IF(AO27="","",AO27)</f>
        <v>-</v>
      </c>
      <c r="AN30" s="144">
        <f>IF(AX24="","",AX24)</f>
        <v>14</v>
      </c>
      <c r="AO30" s="131" t="str">
        <f t="shared" si="3"/>
        <v>-</v>
      </c>
      <c r="AP30" s="140">
        <f>IF(AV24="","",AV24)</f>
        <v>21</v>
      </c>
      <c r="AQ30" s="419" t="str">
        <f>IF(AS27="","",AS27)</f>
        <v/>
      </c>
      <c r="AR30" s="144">
        <f>IF(AX27="","",AX27)</f>
        <v>16</v>
      </c>
      <c r="AS30" s="131" t="str">
        <f>IF(AR30="","","-")</f>
        <v>-</v>
      </c>
      <c r="AT30" s="140">
        <f>IF(AV27="","",AV27)</f>
        <v>21</v>
      </c>
      <c r="AU30" s="419" t="str">
        <f>IF(AW27="","",AW27)</f>
        <v>-</v>
      </c>
      <c r="AV30" s="429"/>
      <c r="AW30" s="430"/>
      <c r="AX30" s="430"/>
      <c r="AY30" s="458"/>
      <c r="AZ30" s="401"/>
      <c r="BA30" s="402"/>
      <c r="BB30" s="402"/>
      <c r="BC30" s="403"/>
      <c r="BD30" s="1"/>
      <c r="BE30" s="183">
        <f>COUNTIF(AJ29:AY31,"○")</f>
        <v>1</v>
      </c>
      <c r="BF30" s="184">
        <f>COUNTIF(AJ29:AY31,"×")</f>
        <v>2</v>
      </c>
      <c r="BG30" s="189">
        <f>(IF((AJ29&gt;AL29),1,0))+(IF((AJ30&gt;AL30),1,0))+(IF((AJ31&gt;AL31),1,0))+(IF((AN29&gt;AP29),1,0))+(IF((AN30&gt;AP30),1,0))+(IF((AN31&gt;AP31),1,0))+(IF((AR29&gt;AT29),1,0))+(IF((AR30&gt;AT30),1,0))+(IF((AR31&gt;AT31),1,0))+(IF((AV29&gt;AX29),1,0))+(IF((AV30&gt;AX30),1,0))+(IF((AV31&gt;AX31),1,0))</f>
        <v>3</v>
      </c>
      <c r="BH30" s="190">
        <f>(IF((AJ29&lt;AL29),1,0))+(IF((AJ30&lt;AL30),1,0))+(IF((AJ31&lt;AL31),1,0))+(IF((AN29&lt;AP29),1,0))+(IF((AN30&lt;AP30),1,0))+(IF((AN31&lt;AP31),1,0))+(IF((AR29&lt;AT29),1,0))+(IF((AR30&lt;AT30),1,0))+(IF((AR31&lt;AT31),1,0))+(IF((AV29&lt;AX29),1,0))+(IF((AV30&lt;AX30),1,0))+(IF((AV31&lt;AX31),1,0))</f>
        <v>5</v>
      </c>
      <c r="BI30" s="191">
        <f>BG30-BH30</f>
        <v>-2</v>
      </c>
      <c r="BJ30" s="184">
        <f>SUM(AJ29:AJ31,AN29:AN31,AR29:AR31,AV29:AV31)</f>
        <v>142</v>
      </c>
      <c r="BK30" s="184">
        <f>SUM(AL29:AL31,AP29:AP31,AT29:AT31,AX29:AX31)</f>
        <v>158</v>
      </c>
      <c r="BL30" s="188">
        <f>BJ30-BK30</f>
        <v>-16</v>
      </c>
    </row>
    <row r="31" spans="2:64" ht="14.1" customHeight="1" thickTop="1" thickBot="1">
      <c r="B31" s="600" t="s">
        <v>127</v>
      </c>
      <c r="C31" s="580" t="s">
        <v>205</v>
      </c>
      <c r="D31" s="480" t="s">
        <v>85</v>
      </c>
      <c r="E31" s="481"/>
      <c r="F31" s="481"/>
      <c r="G31" s="482"/>
      <c r="H31" s="312"/>
      <c r="I31" s="311">
        <v>15</v>
      </c>
      <c r="J31" s="320">
        <v>17</v>
      </c>
      <c r="K31" s="312"/>
      <c r="L31" s="315"/>
      <c r="M31" s="63"/>
      <c r="N31" s="361" t="s">
        <v>12</v>
      </c>
      <c r="O31" s="361"/>
      <c r="P31" s="361"/>
      <c r="Q31" s="361"/>
      <c r="R31" s="361"/>
      <c r="S31" s="361"/>
      <c r="T31" s="361"/>
      <c r="U31" s="361"/>
      <c r="V31" s="361"/>
      <c r="W31" s="361"/>
      <c r="X31" s="79"/>
      <c r="Y31" s="79"/>
      <c r="Z31" s="113"/>
      <c r="AA31" s="113"/>
      <c r="AB31" s="460"/>
      <c r="AC31" s="461"/>
      <c r="AD31" s="461"/>
      <c r="AE31" s="461"/>
      <c r="AF31" s="353"/>
      <c r="AG31" s="353"/>
      <c r="AH31" s="353"/>
      <c r="AI31" s="354"/>
      <c r="AJ31" s="148">
        <f>IF(AX22="","",AX22)</f>
        <v>21</v>
      </c>
      <c r="AK31" s="149" t="str">
        <f t="shared" si="2"/>
        <v>-</v>
      </c>
      <c r="AL31" s="150">
        <f>IF(AV22="","",AV22)</f>
        <v>19</v>
      </c>
      <c r="AM31" s="466" t="str">
        <f>IF(AO28="","",AO28)</f>
        <v/>
      </c>
      <c r="AN31" s="151" t="str">
        <f>IF(AX25="","",AX25)</f>
        <v/>
      </c>
      <c r="AO31" s="149" t="str">
        <f t="shared" si="3"/>
        <v/>
      </c>
      <c r="AP31" s="150" t="str">
        <f>IF(AV25="","",AV25)</f>
        <v/>
      </c>
      <c r="AQ31" s="466" t="str">
        <f>IF(AS28="","",AS28)</f>
        <v/>
      </c>
      <c r="AR31" s="151">
        <f>IF(AX28="","",AX28)</f>
        <v>13</v>
      </c>
      <c r="AS31" s="149" t="str">
        <f>IF(AR31="","","-")</f>
        <v>-</v>
      </c>
      <c r="AT31" s="150">
        <f>IF(AV28="","",AV28)</f>
        <v>21</v>
      </c>
      <c r="AU31" s="466" t="str">
        <f>IF(AW28="","",AW28)</f>
        <v>-</v>
      </c>
      <c r="AV31" s="442"/>
      <c r="AW31" s="443"/>
      <c r="AX31" s="443"/>
      <c r="AY31" s="459"/>
      <c r="AZ31" s="120">
        <f>BE30</f>
        <v>1</v>
      </c>
      <c r="BA31" s="121" t="s">
        <v>10</v>
      </c>
      <c r="BB31" s="121">
        <f>BF30</f>
        <v>2</v>
      </c>
      <c r="BC31" s="122" t="s">
        <v>7</v>
      </c>
      <c r="BD31" s="1"/>
      <c r="BE31" s="192"/>
      <c r="BF31" s="193"/>
      <c r="BG31" s="192"/>
      <c r="BH31" s="193"/>
      <c r="BI31" s="194"/>
      <c r="BJ31" s="193"/>
      <c r="BK31" s="193"/>
      <c r="BL31" s="194"/>
    </row>
    <row r="32" spans="2:64" ht="14.1" customHeight="1" thickBot="1">
      <c r="B32" s="599"/>
      <c r="C32" s="581"/>
      <c r="D32" s="483"/>
      <c r="E32" s="484"/>
      <c r="F32" s="484"/>
      <c r="G32" s="485"/>
      <c r="H32" s="321"/>
      <c r="I32" s="321"/>
      <c r="J32" s="322"/>
      <c r="K32" s="28"/>
      <c r="L32" s="323"/>
      <c r="M32" s="63"/>
      <c r="N32" s="615"/>
      <c r="O32" s="615"/>
      <c r="P32" s="615"/>
      <c r="Q32" s="615"/>
      <c r="R32" s="615"/>
      <c r="S32" s="615"/>
      <c r="T32" s="615"/>
      <c r="U32" s="615"/>
      <c r="V32" s="615"/>
      <c r="W32" s="615"/>
      <c r="X32" s="79"/>
      <c r="Y32" s="79"/>
      <c r="Z32" s="113"/>
      <c r="AA32" s="113"/>
      <c r="BD32" s="1"/>
      <c r="BE32" s="181"/>
      <c r="BF32" s="181"/>
      <c r="BG32" s="181"/>
      <c r="BH32" s="179"/>
      <c r="BI32" s="179"/>
      <c r="BJ32" s="179"/>
      <c r="BK32" s="179"/>
      <c r="BL32" s="179"/>
    </row>
    <row r="33" spans="2:64" ht="14.1" customHeight="1">
      <c r="B33" s="598" t="s">
        <v>128</v>
      </c>
      <c r="C33" s="582" t="s">
        <v>205</v>
      </c>
      <c r="D33" s="483"/>
      <c r="E33" s="484"/>
      <c r="F33" s="484"/>
      <c r="G33" s="485"/>
      <c r="H33" s="311"/>
      <c r="I33" s="311"/>
      <c r="J33" s="311"/>
      <c r="K33" s="28"/>
      <c r="L33" s="323"/>
      <c r="M33" s="63"/>
      <c r="N33" s="604" t="str">
        <f>B23</f>
        <v>森 勇気</v>
      </c>
      <c r="O33" s="605"/>
      <c r="P33" s="605"/>
      <c r="Q33" s="605"/>
      <c r="R33" s="605"/>
      <c r="S33" s="605"/>
      <c r="T33" s="608" t="str">
        <f>C23</f>
        <v>TEAM BLOWIN</v>
      </c>
      <c r="U33" s="608"/>
      <c r="V33" s="608"/>
      <c r="W33" s="608"/>
      <c r="X33" s="608"/>
      <c r="Y33" s="609"/>
      <c r="Z33" s="50"/>
      <c r="AA33" s="50"/>
      <c r="AB33" s="355" t="s">
        <v>46</v>
      </c>
      <c r="AC33" s="356"/>
      <c r="AD33" s="356"/>
      <c r="AE33" s="356"/>
      <c r="AF33" s="356"/>
      <c r="AG33" s="356"/>
      <c r="AH33" s="356"/>
      <c r="AI33" s="357"/>
      <c r="AJ33" s="447" t="str">
        <f>AB35</f>
        <v>森 勇気</v>
      </c>
      <c r="AK33" s="436"/>
      <c r="AL33" s="436"/>
      <c r="AM33" s="437"/>
      <c r="AN33" s="435" t="str">
        <f>AB38</f>
        <v>石川竜郎</v>
      </c>
      <c r="AO33" s="436"/>
      <c r="AP33" s="436"/>
      <c r="AQ33" s="437"/>
      <c r="AR33" s="435" t="str">
        <f>AB41</f>
        <v>鈴木将司</v>
      </c>
      <c r="AS33" s="436"/>
      <c r="AT33" s="436"/>
      <c r="AU33" s="437"/>
      <c r="AV33" s="435" t="str">
        <f>AB44</f>
        <v>真鍋浩二</v>
      </c>
      <c r="AW33" s="436"/>
      <c r="AX33" s="436"/>
      <c r="AY33" s="438"/>
      <c r="AZ33" s="439" t="s">
        <v>1</v>
      </c>
      <c r="BA33" s="440"/>
      <c r="BB33" s="440"/>
      <c r="BC33" s="441"/>
      <c r="BD33" s="1"/>
      <c r="BE33" s="388" t="s">
        <v>3</v>
      </c>
      <c r="BF33" s="390"/>
      <c r="BG33" s="388" t="s">
        <v>4</v>
      </c>
      <c r="BH33" s="389"/>
      <c r="BI33" s="390"/>
      <c r="BJ33" s="391" t="s">
        <v>5</v>
      </c>
      <c r="BK33" s="392"/>
      <c r="BL33" s="393"/>
    </row>
    <row r="34" spans="2:64" ht="14.1" customHeight="1" thickBot="1">
      <c r="B34" s="603"/>
      <c r="C34" s="586"/>
      <c r="D34" s="501"/>
      <c r="E34" s="502"/>
      <c r="F34" s="502"/>
      <c r="G34" s="503"/>
      <c r="H34" s="28"/>
      <c r="I34" s="28"/>
      <c r="J34" s="28">
        <v>21</v>
      </c>
      <c r="K34" s="311">
        <v>19</v>
      </c>
      <c r="L34" s="315">
        <v>21</v>
      </c>
      <c r="M34" s="46"/>
      <c r="N34" s="606"/>
      <c r="O34" s="607"/>
      <c r="P34" s="607"/>
      <c r="Q34" s="607"/>
      <c r="R34" s="607"/>
      <c r="S34" s="607"/>
      <c r="T34" s="610"/>
      <c r="U34" s="610"/>
      <c r="V34" s="610"/>
      <c r="W34" s="610"/>
      <c r="X34" s="610"/>
      <c r="Y34" s="611"/>
      <c r="Z34" s="50"/>
      <c r="AA34" s="50"/>
      <c r="AB34" s="358"/>
      <c r="AC34" s="359"/>
      <c r="AD34" s="359"/>
      <c r="AE34" s="359"/>
      <c r="AF34" s="359"/>
      <c r="AG34" s="359"/>
      <c r="AH34" s="359"/>
      <c r="AI34" s="360"/>
      <c r="AJ34" s="496" t="str">
        <f>AB36</f>
        <v>今井勘太</v>
      </c>
      <c r="AK34" s="497"/>
      <c r="AL34" s="497"/>
      <c r="AM34" s="498"/>
      <c r="AN34" s="499" t="str">
        <f>AB39</f>
        <v>加地龍太</v>
      </c>
      <c r="AO34" s="497"/>
      <c r="AP34" s="497"/>
      <c r="AQ34" s="498"/>
      <c r="AR34" s="499" t="str">
        <f>AB42</f>
        <v>曽我部雄斗</v>
      </c>
      <c r="AS34" s="497"/>
      <c r="AT34" s="497"/>
      <c r="AU34" s="498"/>
      <c r="AV34" s="499" t="str">
        <f>AB45</f>
        <v>曽我部恭平</v>
      </c>
      <c r="AW34" s="497"/>
      <c r="AX34" s="497"/>
      <c r="AY34" s="500"/>
      <c r="AZ34" s="448" t="s">
        <v>2</v>
      </c>
      <c r="BA34" s="449"/>
      <c r="BB34" s="449"/>
      <c r="BC34" s="450"/>
      <c r="BD34" s="1"/>
      <c r="BE34" s="195" t="s">
        <v>6</v>
      </c>
      <c r="BF34" s="196" t="s">
        <v>7</v>
      </c>
      <c r="BG34" s="195" t="s">
        <v>28</v>
      </c>
      <c r="BH34" s="196" t="s">
        <v>8</v>
      </c>
      <c r="BI34" s="197" t="s">
        <v>9</v>
      </c>
      <c r="BJ34" s="196" t="s">
        <v>28</v>
      </c>
      <c r="BK34" s="196" t="s">
        <v>8</v>
      </c>
      <c r="BL34" s="197" t="s">
        <v>9</v>
      </c>
    </row>
    <row r="35" spans="2:64" ht="14.1" customHeight="1" thickTop="1">
      <c r="B35" s="600" t="str">
        <f>AB23</f>
        <v>阿部和哉</v>
      </c>
      <c r="C35" s="580" t="str">
        <f>AF23</f>
        <v>TEAM BLOWIN</v>
      </c>
      <c r="D35" s="480" t="s">
        <v>86</v>
      </c>
      <c r="E35" s="481"/>
      <c r="F35" s="481"/>
      <c r="G35" s="482"/>
      <c r="H35" s="94"/>
      <c r="I35" s="94"/>
      <c r="J35" s="324">
        <v>19</v>
      </c>
      <c r="K35" s="311">
        <v>21</v>
      </c>
      <c r="L35" s="313">
        <v>19</v>
      </c>
      <c r="M35" s="182"/>
      <c r="N35" s="604" t="str">
        <f>B25</f>
        <v>今井勘太</v>
      </c>
      <c r="O35" s="605"/>
      <c r="P35" s="605"/>
      <c r="Q35" s="605"/>
      <c r="R35" s="605"/>
      <c r="S35" s="605"/>
      <c r="T35" s="608" t="str">
        <f>C25</f>
        <v>TEAM BLOWIN</v>
      </c>
      <c r="U35" s="608"/>
      <c r="V35" s="608"/>
      <c r="W35" s="608"/>
      <c r="X35" s="608"/>
      <c r="Y35" s="609"/>
      <c r="Z35" s="50"/>
      <c r="AA35" s="50"/>
      <c r="AB35" s="368" t="s">
        <v>177</v>
      </c>
      <c r="AC35" s="369"/>
      <c r="AD35" s="369"/>
      <c r="AE35" s="369"/>
      <c r="AF35" s="364" t="s">
        <v>15</v>
      </c>
      <c r="AG35" s="364"/>
      <c r="AH35" s="364"/>
      <c r="AI35" s="365"/>
      <c r="AJ35" s="471"/>
      <c r="AK35" s="472"/>
      <c r="AL35" s="472"/>
      <c r="AM35" s="473"/>
      <c r="AN35" s="130">
        <v>21</v>
      </c>
      <c r="AO35" s="131" t="str">
        <f>IF(AN35="","","-")</f>
        <v>-</v>
      </c>
      <c r="AP35" s="132">
        <v>11</v>
      </c>
      <c r="AQ35" s="394" t="str">
        <f>IF(AN35&lt;&gt;"",IF(AN35&gt;AP35,IF(AN36&gt;AP36,"○",IF(AN37&gt;AP37,"○","×")),IF(AN36&gt;AP36,IF(AN37&gt;AP37,"○","×"),"×")),"")</f>
        <v>○</v>
      </c>
      <c r="AR35" s="130">
        <v>21</v>
      </c>
      <c r="AS35" s="133" t="str">
        <f t="shared" ref="AS35:AS40" si="4">IF(AR35="","","-")</f>
        <v>-</v>
      </c>
      <c r="AT35" s="134">
        <v>11</v>
      </c>
      <c r="AU35" s="394" t="str">
        <f>IF(AR35&lt;&gt;"",IF(AR35&gt;AT35,IF(AR36&gt;AT36,"○",IF(AR37&gt;AT37,"○","×")),IF(AR36&gt;AT36,IF(AR37&gt;AT37,"○","×"),"×")),"")</f>
        <v>○</v>
      </c>
      <c r="AV35" s="135">
        <v>21</v>
      </c>
      <c r="AW35" s="133" t="str">
        <f t="shared" ref="AW35:AW43" si="5">IF(AV35="","","-")</f>
        <v>-</v>
      </c>
      <c r="AX35" s="132">
        <v>10</v>
      </c>
      <c r="AY35" s="414" t="str">
        <f>IF(AV35&lt;&gt;"",IF(AV35&gt;AX35,IF(AV36&gt;AX36,"○",IF(AV37&gt;AX37,"○","×")),IF(AV36&gt;AX36,IF(AV37&gt;AX37,"○","×"),"×")),"")</f>
        <v>○</v>
      </c>
      <c r="AZ35" s="415" t="s">
        <v>236</v>
      </c>
      <c r="BA35" s="416"/>
      <c r="BB35" s="416"/>
      <c r="BC35" s="417"/>
      <c r="BD35" s="1"/>
      <c r="BE35" s="183"/>
      <c r="BF35" s="184"/>
      <c r="BG35" s="185"/>
      <c r="BH35" s="186"/>
      <c r="BI35" s="187"/>
      <c r="BJ35" s="184"/>
      <c r="BK35" s="184"/>
      <c r="BL35" s="188"/>
    </row>
    <row r="36" spans="2:64" ht="14.1" customHeight="1">
      <c r="B36" s="599"/>
      <c r="C36" s="581"/>
      <c r="D36" s="483"/>
      <c r="E36" s="484"/>
      <c r="F36" s="484"/>
      <c r="G36" s="485"/>
      <c r="H36" s="94"/>
      <c r="I36" s="94"/>
      <c r="J36" s="94"/>
      <c r="K36" s="311"/>
      <c r="L36" s="313"/>
      <c r="M36" s="63"/>
      <c r="N36" s="606"/>
      <c r="O36" s="607"/>
      <c r="P36" s="607"/>
      <c r="Q36" s="607"/>
      <c r="R36" s="607"/>
      <c r="S36" s="607"/>
      <c r="T36" s="610"/>
      <c r="U36" s="610"/>
      <c r="V36" s="610"/>
      <c r="W36" s="610"/>
      <c r="X36" s="610"/>
      <c r="Y36" s="611"/>
      <c r="Z36" s="50"/>
      <c r="AA36" s="50"/>
      <c r="AB36" s="345" t="s">
        <v>110</v>
      </c>
      <c r="AC36" s="346"/>
      <c r="AD36" s="346"/>
      <c r="AE36" s="346"/>
      <c r="AF36" s="351" t="s">
        <v>15</v>
      </c>
      <c r="AG36" s="351"/>
      <c r="AH36" s="351"/>
      <c r="AI36" s="352"/>
      <c r="AJ36" s="474"/>
      <c r="AK36" s="430"/>
      <c r="AL36" s="430"/>
      <c r="AM36" s="431"/>
      <c r="AN36" s="130">
        <v>21</v>
      </c>
      <c r="AO36" s="131" t="str">
        <f>IF(AN36="","","-")</f>
        <v>-</v>
      </c>
      <c r="AP36" s="136">
        <v>17</v>
      </c>
      <c r="AQ36" s="395"/>
      <c r="AR36" s="130">
        <v>21</v>
      </c>
      <c r="AS36" s="131" t="str">
        <f t="shared" si="4"/>
        <v>-</v>
      </c>
      <c r="AT36" s="132">
        <v>11</v>
      </c>
      <c r="AU36" s="395"/>
      <c r="AV36" s="130">
        <v>21</v>
      </c>
      <c r="AW36" s="131" t="str">
        <f t="shared" si="5"/>
        <v>-</v>
      </c>
      <c r="AX36" s="132">
        <v>12</v>
      </c>
      <c r="AY36" s="410"/>
      <c r="AZ36" s="401"/>
      <c r="BA36" s="402"/>
      <c r="BB36" s="402"/>
      <c r="BC36" s="403"/>
      <c r="BD36" s="1"/>
      <c r="BE36" s="183">
        <f>COUNTIF(AJ35:AY37,"○")</f>
        <v>3</v>
      </c>
      <c r="BF36" s="184">
        <f>COUNTIF(AJ35:AY37,"×")</f>
        <v>0</v>
      </c>
      <c r="BG36" s="189">
        <f>(IF((AJ35&gt;AL35),1,0))+(IF((AJ36&gt;AL36),1,0))+(IF((AJ37&gt;AL37),1,0))+(IF((AN35&gt;AP35),1,0))+(IF((AN36&gt;AP36),1,0))+(IF((AN37&gt;AP37),1,0))+(IF((AR35&gt;AT35),1,0))+(IF((AR36&gt;AT36),1,0))+(IF((AR37&gt;AT37),1,0))+(IF((AV35&gt;AX35),1,0))+(IF((AV36&gt;AX36),1,0))+(IF((AV37&gt;AX37),1,0))</f>
        <v>6</v>
      </c>
      <c r="BH36" s="190">
        <f>(IF((AJ35&lt;AL35),1,0))+(IF((AJ36&lt;AL36),1,0))+(IF((AJ37&lt;AL37),1,0))+(IF((AN35&lt;AP35),1,0))+(IF((AN36&lt;AP36),1,0))+(IF((AN37&lt;AP37),1,0))+(IF((AR35&lt;AT35),1,0))+(IF((AR36&lt;AT36),1,0))+(IF((AR37&lt;AT37),1,0))+(IF((AV35&lt;AX35),1,0))+(IF((AV36&lt;AX36),1,0))+(IF((AV37&lt;AX37),1,0))</f>
        <v>0</v>
      </c>
      <c r="BI36" s="191">
        <f>BG36-BH36</f>
        <v>6</v>
      </c>
      <c r="BJ36" s="184">
        <f>SUM(AJ35:AJ37,AN35:AN37,AR35:AR37,AV35:AV37)</f>
        <v>126</v>
      </c>
      <c r="BK36" s="184">
        <f>SUM(AL35:AL37,AP35:AP37,AT35:AT37,AX35:AX37)</f>
        <v>72</v>
      </c>
      <c r="BL36" s="188">
        <f>BJ36-BK36</f>
        <v>54</v>
      </c>
    </row>
    <row r="37" spans="2:64" ht="14.1" customHeight="1">
      <c r="B37" s="598" t="str">
        <f>AB24</f>
        <v>宇田朋章</v>
      </c>
      <c r="C37" s="582" t="str">
        <f>AF24</f>
        <v>TEAM BLOWIN</v>
      </c>
      <c r="D37" s="483"/>
      <c r="E37" s="484"/>
      <c r="F37" s="484"/>
      <c r="G37" s="485"/>
      <c r="H37" s="325"/>
      <c r="I37" s="326"/>
      <c r="J37" s="327"/>
      <c r="K37" s="311"/>
      <c r="L37" s="313"/>
      <c r="M37" s="63"/>
      <c r="N37" s="363" t="s">
        <v>13</v>
      </c>
      <c r="O37" s="363"/>
      <c r="P37" s="363"/>
      <c r="Q37" s="363"/>
      <c r="R37" s="363"/>
      <c r="S37" s="363"/>
      <c r="T37" s="363"/>
      <c r="U37" s="363"/>
      <c r="V37" s="363"/>
      <c r="W37" s="363"/>
      <c r="X37" s="112"/>
      <c r="Y37" s="112"/>
      <c r="Z37" s="112"/>
      <c r="AA37" s="112"/>
      <c r="AB37" s="462"/>
      <c r="AC37" s="463"/>
      <c r="AD37" s="463"/>
      <c r="AE37" s="463"/>
      <c r="AF37" s="592"/>
      <c r="AG37" s="592"/>
      <c r="AH37" s="592"/>
      <c r="AI37" s="593"/>
      <c r="AJ37" s="475"/>
      <c r="AK37" s="433"/>
      <c r="AL37" s="433"/>
      <c r="AM37" s="434"/>
      <c r="AN37" s="137"/>
      <c r="AO37" s="131" t="str">
        <f>IF(AN37="","","-")</f>
        <v/>
      </c>
      <c r="AP37" s="138"/>
      <c r="AQ37" s="396"/>
      <c r="AR37" s="137"/>
      <c r="AS37" s="139" t="str">
        <f t="shared" si="4"/>
        <v/>
      </c>
      <c r="AT37" s="138"/>
      <c r="AU37" s="395"/>
      <c r="AV37" s="137"/>
      <c r="AW37" s="139" t="str">
        <f t="shared" si="5"/>
        <v/>
      </c>
      <c r="AX37" s="138"/>
      <c r="AY37" s="410"/>
      <c r="AZ37" s="118">
        <f>BE36</f>
        <v>3</v>
      </c>
      <c r="BA37" s="53" t="s">
        <v>10</v>
      </c>
      <c r="BB37" s="53">
        <f>BF36</f>
        <v>0</v>
      </c>
      <c r="BC37" s="119" t="s">
        <v>7</v>
      </c>
      <c r="BD37" s="1"/>
      <c r="BE37" s="183"/>
      <c r="BF37" s="184"/>
      <c r="BG37" s="183"/>
      <c r="BH37" s="184"/>
      <c r="BI37" s="188"/>
      <c r="BJ37" s="184"/>
      <c r="BK37" s="184"/>
      <c r="BL37" s="188"/>
    </row>
    <row r="38" spans="2:64" ht="14.1" customHeight="1" thickBot="1">
      <c r="B38" s="603"/>
      <c r="C38" s="586"/>
      <c r="D38" s="501"/>
      <c r="E38" s="502"/>
      <c r="F38" s="502"/>
      <c r="G38" s="503"/>
      <c r="H38" s="312">
        <v>21</v>
      </c>
      <c r="I38" s="311">
        <v>14</v>
      </c>
      <c r="J38" s="313">
        <v>20</v>
      </c>
      <c r="K38" s="311"/>
      <c r="L38" s="313"/>
      <c r="M38" s="63"/>
      <c r="N38" s="362"/>
      <c r="O38" s="362"/>
      <c r="P38" s="362"/>
      <c r="Q38" s="362"/>
      <c r="R38" s="362"/>
      <c r="S38" s="362"/>
      <c r="T38" s="362"/>
      <c r="U38" s="362"/>
      <c r="V38" s="362"/>
      <c r="W38" s="362"/>
      <c r="X38" s="112"/>
      <c r="Y38" s="112"/>
      <c r="Z38" s="112"/>
      <c r="AA38" s="112"/>
      <c r="AB38" s="464" t="s">
        <v>58</v>
      </c>
      <c r="AC38" s="465"/>
      <c r="AD38" s="465"/>
      <c r="AE38" s="465"/>
      <c r="AF38" s="349" t="s">
        <v>15</v>
      </c>
      <c r="AG38" s="349"/>
      <c r="AH38" s="349"/>
      <c r="AI38" s="350"/>
      <c r="AJ38" s="127">
        <f>IF(AP35="","",AP35)</f>
        <v>11</v>
      </c>
      <c r="AK38" s="131" t="str">
        <f t="shared" ref="AK38:AK46" si="6">IF(AJ38="","","-")</f>
        <v>-</v>
      </c>
      <c r="AL38" s="140">
        <f>IF(AN35="","",AN35)</f>
        <v>21</v>
      </c>
      <c r="AM38" s="418" t="str">
        <f>IF(AQ35="","",IF(AQ35="○","×",IF(AQ35="×","○")))</f>
        <v>×</v>
      </c>
      <c r="AN38" s="426"/>
      <c r="AO38" s="427"/>
      <c r="AP38" s="427"/>
      <c r="AQ38" s="428"/>
      <c r="AR38" s="130">
        <v>25</v>
      </c>
      <c r="AS38" s="131" t="str">
        <f t="shared" si="4"/>
        <v>-</v>
      </c>
      <c r="AT38" s="132">
        <v>23</v>
      </c>
      <c r="AU38" s="397" t="str">
        <f>IF(AR38&lt;&gt;"",IF(AR38&gt;AT38,IF(AR39&gt;AT39,"○",IF(AR40&gt;AT40,"○","×")),IF(AR39&gt;AT39,IF(AR40&gt;AT40,"○","×"),"×")),"")</f>
        <v>○</v>
      </c>
      <c r="AV38" s="130">
        <v>11</v>
      </c>
      <c r="AW38" s="131" t="str">
        <f t="shared" si="5"/>
        <v>-</v>
      </c>
      <c r="AX38" s="132">
        <v>21</v>
      </c>
      <c r="AY38" s="409" t="str">
        <f>IF(AV38&lt;&gt;"",IF(AV38&gt;AX38,IF(AV39&gt;AX39,"○",IF(AV40&gt;AX40,"○","×")),IF(AV39&gt;AX39,IF(AV40&gt;AX40,"○","×"),"×")),"")</f>
        <v>○</v>
      </c>
      <c r="AZ38" s="398" t="s">
        <v>264</v>
      </c>
      <c r="BA38" s="399"/>
      <c r="BB38" s="399"/>
      <c r="BC38" s="400"/>
      <c r="BD38" s="1"/>
      <c r="BE38" s="185"/>
      <c r="BF38" s="186"/>
      <c r="BG38" s="185"/>
      <c r="BH38" s="186"/>
      <c r="BI38" s="187"/>
      <c r="BJ38" s="186"/>
      <c r="BK38" s="186"/>
      <c r="BL38" s="187"/>
    </row>
    <row r="39" spans="2:64" ht="14.1" customHeight="1" thickTop="1">
      <c r="B39" s="600" t="str">
        <f>AB38</f>
        <v>石川竜郎</v>
      </c>
      <c r="C39" s="580" t="str">
        <f>AF38</f>
        <v>TEAM BLOWIN</v>
      </c>
      <c r="D39" s="480" t="s">
        <v>0</v>
      </c>
      <c r="E39" s="481"/>
      <c r="F39" s="481"/>
      <c r="G39" s="482"/>
      <c r="H39" s="312">
        <v>17</v>
      </c>
      <c r="I39" s="311">
        <v>21</v>
      </c>
      <c r="J39" s="315">
        <v>22</v>
      </c>
      <c r="K39" s="310"/>
      <c r="L39" s="313"/>
      <c r="M39" s="63"/>
      <c r="N39" s="604" t="str">
        <f>B43</f>
        <v>伊藤洸弥</v>
      </c>
      <c r="O39" s="605"/>
      <c r="P39" s="605"/>
      <c r="Q39" s="605"/>
      <c r="R39" s="605"/>
      <c r="S39" s="605"/>
      <c r="T39" s="608" t="str">
        <f>C43</f>
        <v>関川ｸﾗﾌﾞ</v>
      </c>
      <c r="U39" s="608"/>
      <c r="V39" s="608"/>
      <c r="W39" s="608"/>
      <c r="X39" s="608"/>
      <c r="Y39" s="609"/>
      <c r="Z39" s="50"/>
      <c r="AA39" s="50"/>
      <c r="AB39" s="345" t="s">
        <v>59</v>
      </c>
      <c r="AC39" s="346"/>
      <c r="AD39" s="346"/>
      <c r="AE39" s="346"/>
      <c r="AF39" s="351" t="s">
        <v>15</v>
      </c>
      <c r="AG39" s="351"/>
      <c r="AH39" s="351"/>
      <c r="AI39" s="352"/>
      <c r="AJ39" s="127">
        <f>IF(AP36="","",AP36)</f>
        <v>17</v>
      </c>
      <c r="AK39" s="131" t="str">
        <f t="shared" si="6"/>
        <v>-</v>
      </c>
      <c r="AL39" s="140">
        <f>IF(AN36="","",AN36)</f>
        <v>21</v>
      </c>
      <c r="AM39" s="419" t="str">
        <f>IF(AO36="","",AO36)</f>
        <v>-</v>
      </c>
      <c r="AN39" s="429"/>
      <c r="AO39" s="430"/>
      <c r="AP39" s="430"/>
      <c r="AQ39" s="431"/>
      <c r="AR39" s="130">
        <v>21</v>
      </c>
      <c r="AS39" s="131" t="str">
        <f t="shared" si="4"/>
        <v>-</v>
      </c>
      <c r="AT39" s="132">
        <v>11</v>
      </c>
      <c r="AU39" s="395"/>
      <c r="AV39" s="130">
        <v>21</v>
      </c>
      <c r="AW39" s="131" t="str">
        <f t="shared" si="5"/>
        <v>-</v>
      </c>
      <c r="AX39" s="132">
        <v>18</v>
      </c>
      <c r="AY39" s="410"/>
      <c r="AZ39" s="401"/>
      <c r="BA39" s="402"/>
      <c r="BB39" s="402"/>
      <c r="BC39" s="403"/>
      <c r="BD39" s="1"/>
      <c r="BE39" s="183">
        <f>COUNTIF(AJ38:AY40,"○")</f>
        <v>2</v>
      </c>
      <c r="BF39" s="184">
        <f>COUNTIF(AJ38:AY40,"×")</f>
        <v>1</v>
      </c>
      <c r="BG39" s="189">
        <f>(IF((AJ38&gt;AL38),1,0))+(IF((AJ39&gt;AL39),1,0))+(IF((AJ40&gt;AL40),1,0))+(IF((AN38&gt;AP38),1,0))+(IF((AN39&gt;AP39),1,0))+(IF((AN40&gt;AP40),1,0))+(IF((AR38&gt;AT38),1,0))+(IF((AR39&gt;AT39),1,0))+(IF((AR40&gt;AT40),1,0))+(IF((AV38&gt;AX38),1,0))+(IF((AV39&gt;AX39),1,0))+(IF((AV40&gt;AX40),1,0))</f>
        <v>4</v>
      </c>
      <c r="BH39" s="190">
        <f>(IF((AJ38&lt;AL38),1,0))+(IF((AJ39&lt;AL39),1,0))+(IF((AJ40&lt;AL40),1,0))+(IF((AN38&lt;AP38),1,0))+(IF((AN39&lt;AP39),1,0))+(IF((AN40&lt;AP40),1,0))+(IF((AR38&lt;AT38),1,0))+(IF((AR39&lt;AT39),1,0))+(IF((AR40&lt;AT40),1,0))+(IF((AV38&lt;AX38),1,0))+(IF((AV39&lt;AX39),1,0))+(IF((AV40&lt;AX40),1,0))</f>
        <v>3</v>
      </c>
      <c r="BI39" s="191">
        <f>BG39-BH39</f>
        <v>1</v>
      </c>
      <c r="BJ39" s="184">
        <f>SUM(AJ38:AJ40,AN38:AN40,AR38:AR40,AV38:AV40)</f>
        <v>127</v>
      </c>
      <c r="BK39" s="184">
        <f>SUM(AL38:AL40,AP38:AP40,AT38:AT40,AX38:AX40)</f>
        <v>134</v>
      </c>
      <c r="BL39" s="188">
        <f>BJ39-BK39</f>
        <v>-7</v>
      </c>
    </row>
    <row r="40" spans="2:64" ht="14.1" customHeight="1" thickBot="1">
      <c r="B40" s="599"/>
      <c r="C40" s="581"/>
      <c r="D40" s="483"/>
      <c r="E40" s="484"/>
      <c r="F40" s="484"/>
      <c r="G40" s="485"/>
      <c r="H40" s="328"/>
      <c r="I40" s="329"/>
      <c r="J40" s="319"/>
      <c r="K40" s="313"/>
      <c r="L40" s="313"/>
      <c r="M40" s="63"/>
      <c r="N40" s="606"/>
      <c r="O40" s="607"/>
      <c r="P40" s="607"/>
      <c r="Q40" s="607"/>
      <c r="R40" s="607"/>
      <c r="S40" s="607"/>
      <c r="T40" s="610"/>
      <c r="U40" s="610"/>
      <c r="V40" s="610"/>
      <c r="W40" s="610"/>
      <c r="X40" s="610"/>
      <c r="Y40" s="611"/>
      <c r="Z40" s="50"/>
      <c r="AA40" s="50"/>
      <c r="AB40" s="462"/>
      <c r="AC40" s="463"/>
      <c r="AD40" s="463"/>
      <c r="AE40" s="463"/>
      <c r="AF40" s="612"/>
      <c r="AG40" s="612"/>
      <c r="AH40" s="612"/>
      <c r="AI40" s="613"/>
      <c r="AJ40" s="141" t="str">
        <f>IF(AP37="","",AP37)</f>
        <v/>
      </c>
      <c r="AK40" s="131" t="str">
        <f t="shared" si="6"/>
        <v/>
      </c>
      <c r="AL40" s="142" t="str">
        <f>IF(AN37="","",AN37)</f>
        <v/>
      </c>
      <c r="AM40" s="420" t="str">
        <f>IF(AO37="","",AO37)</f>
        <v/>
      </c>
      <c r="AN40" s="432"/>
      <c r="AO40" s="433"/>
      <c r="AP40" s="433"/>
      <c r="AQ40" s="434"/>
      <c r="AR40" s="137"/>
      <c r="AS40" s="131" t="str">
        <f t="shared" si="4"/>
        <v/>
      </c>
      <c r="AT40" s="138"/>
      <c r="AU40" s="396"/>
      <c r="AV40" s="137">
        <v>21</v>
      </c>
      <c r="AW40" s="139" t="str">
        <f t="shared" si="5"/>
        <v>-</v>
      </c>
      <c r="AX40" s="138">
        <v>19</v>
      </c>
      <c r="AY40" s="411"/>
      <c r="AZ40" s="118">
        <f>BE39</f>
        <v>2</v>
      </c>
      <c r="BA40" s="53" t="s">
        <v>10</v>
      </c>
      <c r="BB40" s="53">
        <f>BF39</f>
        <v>1</v>
      </c>
      <c r="BC40" s="119" t="s">
        <v>7</v>
      </c>
      <c r="BD40" s="1"/>
      <c r="BE40" s="192"/>
      <c r="BF40" s="193"/>
      <c r="BG40" s="192"/>
      <c r="BH40" s="193"/>
      <c r="BI40" s="194"/>
      <c r="BJ40" s="193"/>
      <c r="BK40" s="193"/>
      <c r="BL40" s="194"/>
    </row>
    <row r="41" spans="2:64" ht="14.1" customHeight="1" thickTop="1">
      <c r="B41" s="598" t="str">
        <f>AB39</f>
        <v>加地龍太</v>
      </c>
      <c r="C41" s="582" t="str">
        <f>AF39</f>
        <v>TEAM BLOWIN</v>
      </c>
      <c r="D41" s="483"/>
      <c r="E41" s="484"/>
      <c r="F41" s="484"/>
      <c r="G41" s="485"/>
      <c r="H41" s="312"/>
      <c r="I41" s="311"/>
      <c r="J41" s="311">
        <v>11</v>
      </c>
      <c r="K41" s="313">
        <v>11</v>
      </c>
      <c r="L41" s="330"/>
      <c r="M41" s="63"/>
      <c r="N41" s="604" t="str">
        <f>B45</f>
        <v>神山稔貴</v>
      </c>
      <c r="O41" s="605"/>
      <c r="P41" s="605"/>
      <c r="Q41" s="605"/>
      <c r="R41" s="605"/>
      <c r="S41" s="605"/>
      <c r="T41" s="608" t="str">
        <f>C45</f>
        <v>関川ｸﾗﾌﾞ</v>
      </c>
      <c r="U41" s="608"/>
      <c r="V41" s="608"/>
      <c r="W41" s="608"/>
      <c r="X41" s="608"/>
      <c r="Y41" s="609"/>
      <c r="Z41" s="50"/>
      <c r="AA41" s="50"/>
      <c r="AB41" s="464" t="s">
        <v>111</v>
      </c>
      <c r="AC41" s="465"/>
      <c r="AD41" s="465"/>
      <c r="AE41" s="465"/>
      <c r="AF41" s="349" t="s">
        <v>30</v>
      </c>
      <c r="AG41" s="349"/>
      <c r="AH41" s="349"/>
      <c r="AI41" s="350"/>
      <c r="AJ41" s="127">
        <f>IF(AT35="","",AT35)</f>
        <v>11</v>
      </c>
      <c r="AK41" s="143" t="str">
        <f t="shared" si="6"/>
        <v>-</v>
      </c>
      <c r="AL41" s="140">
        <f>IF(AR35="","",AR35)</f>
        <v>21</v>
      </c>
      <c r="AM41" s="418" t="str">
        <f>IF(AU35="","",IF(AU35="○","×",IF(AU35="×","○")))</f>
        <v>×</v>
      </c>
      <c r="AN41" s="144">
        <f>IF(AT38="","",AT38)</f>
        <v>23</v>
      </c>
      <c r="AO41" s="131" t="str">
        <f t="shared" ref="AO41:AO46" si="7">IF(AN41="","","-")</f>
        <v>-</v>
      </c>
      <c r="AP41" s="140">
        <f>IF(AR38="","",AR38)</f>
        <v>25</v>
      </c>
      <c r="AQ41" s="418" t="str">
        <f>IF(AU38="","",IF(AU38="○","×",IF(AU38="×","○")))</f>
        <v>×</v>
      </c>
      <c r="AR41" s="426"/>
      <c r="AS41" s="427"/>
      <c r="AT41" s="427"/>
      <c r="AU41" s="428"/>
      <c r="AV41" s="130">
        <v>21</v>
      </c>
      <c r="AW41" s="131" t="str">
        <f t="shared" si="5"/>
        <v>-</v>
      </c>
      <c r="AX41" s="132">
        <v>17</v>
      </c>
      <c r="AY41" s="410" t="str">
        <f>IF(AV41&lt;&gt;"",IF(AV41&gt;AX41,IF(AV42&gt;AX42,"○",IF(AV43&gt;AX43,"○","×")),IF(AV42&gt;AX42,IF(AV43&gt;AX43,"○","×"),"×")),"")</f>
        <v>×</v>
      </c>
      <c r="AZ41" s="398" t="s">
        <v>266</v>
      </c>
      <c r="BA41" s="399"/>
      <c r="BB41" s="399"/>
      <c r="BC41" s="400"/>
      <c r="BD41" s="1"/>
      <c r="BE41" s="183"/>
      <c r="BF41" s="184"/>
      <c r="BG41" s="183"/>
      <c r="BH41" s="184"/>
      <c r="BI41" s="188"/>
      <c r="BJ41" s="184"/>
      <c r="BK41" s="184"/>
      <c r="BL41" s="188"/>
    </row>
    <row r="42" spans="2:64" ht="14.1" customHeight="1" thickBot="1">
      <c r="B42" s="603"/>
      <c r="C42" s="586"/>
      <c r="D42" s="501"/>
      <c r="E42" s="502"/>
      <c r="F42" s="502"/>
      <c r="G42" s="503"/>
      <c r="H42" s="331"/>
      <c r="I42" s="332"/>
      <c r="J42" s="311">
        <v>21</v>
      </c>
      <c r="K42" s="320">
        <v>21</v>
      </c>
      <c r="L42" s="332"/>
      <c r="M42" s="63"/>
      <c r="N42" s="606"/>
      <c r="O42" s="607"/>
      <c r="P42" s="607"/>
      <c r="Q42" s="607"/>
      <c r="R42" s="607"/>
      <c r="S42" s="607"/>
      <c r="T42" s="610"/>
      <c r="U42" s="610"/>
      <c r="V42" s="610"/>
      <c r="W42" s="610"/>
      <c r="X42" s="610"/>
      <c r="Y42" s="611"/>
      <c r="Z42" s="50"/>
      <c r="AA42" s="50"/>
      <c r="AB42" s="345" t="s">
        <v>112</v>
      </c>
      <c r="AC42" s="346"/>
      <c r="AD42" s="346"/>
      <c r="AE42" s="346"/>
      <c r="AF42" s="351" t="s">
        <v>30</v>
      </c>
      <c r="AG42" s="351"/>
      <c r="AH42" s="351"/>
      <c r="AI42" s="352"/>
      <c r="AJ42" s="127">
        <f>IF(AT36="","",AT36)</f>
        <v>11</v>
      </c>
      <c r="AK42" s="131" t="str">
        <f t="shared" si="6"/>
        <v>-</v>
      </c>
      <c r="AL42" s="140">
        <f>IF(AR36="","",AR36)</f>
        <v>21</v>
      </c>
      <c r="AM42" s="419" t="str">
        <f>IF(AO39="","",AO39)</f>
        <v/>
      </c>
      <c r="AN42" s="144">
        <f>IF(AT39="","",AT39)</f>
        <v>11</v>
      </c>
      <c r="AO42" s="131" t="str">
        <f t="shared" si="7"/>
        <v>-</v>
      </c>
      <c r="AP42" s="140">
        <f>IF(AR39="","",AR39)</f>
        <v>21</v>
      </c>
      <c r="AQ42" s="419" t="str">
        <f>IF(AS39="","",AS39)</f>
        <v>-</v>
      </c>
      <c r="AR42" s="429"/>
      <c r="AS42" s="430"/>
      <c r="AT42" s="430"/>
      <c r="AU42" s="431"/>
      <c r="AV42" s="130">
        <v>18</v>
      </c>
      <c r="AW42" s="131" t="str">
        <f t="shared" si="5"/>
        <v>-</v>
      </c>
      <c r="AX42" s="132">
        <v>21</v>
      </c>
      <c r="AY42" s="410"/>
      <c r="AZ42" s="401"/>
      <c r="BA42" s="402"/>
      <c r="BB42" s="402"/>
      <c r="BC42" s="403"/>
      <c r="BD42" s="1"/>
      <c r="BE42" s="183">
        <f>COUNTIF(AJ41:AY43,"○")</f>
        <v>0</v>
      </c>
      <c r="BF42" s="184">
        <f>COUNTIF(AJ41:AY43,"×")</f>
        <v>3</v>
      </c>
      <c r="BG42" s="189">
        <f>(IF((AJ41&gt;AL41),1,0))+(IF((AJ42&gt;AL42),1,0))+(IF((AJ43&gt;AL43),1,0))+(IF((AN41&gt;AP41),1,0))+(IF((AN42&gt;AP42),1,0))+(IF((AN43&gt;AP43),1,0))+(IF((AR41&gt;AT41),1,0))+(IF((AR42&gt;AT42),1,0))+(IF((AR43&gt;AT43),1,0))+(IF((AV41&gt;AX41),1,0))+(IF((AV42&gt;AX42),1,0))+(IF((AV43&gt;AX43),1,0))</f>
        <v>1</v>
      </c>
      <c r="BH42" s="190">
        <f>(IF((AJ41&lt;AL41),1,0))+(IF((AJ42&lt;AL42),1,0))+(IF((AJ43&lt;AL43),1,0))+(IF((AN41&lt;AP41),1,0))+(IF((AN42&lt;AP42),1,0))+(IF((AN43&lt;AP43),1,0))+(IF((AR41&lt;AT41),1,0))+(IF((AR42&lt;AT42),1,0))+(IF((AR43&lt;AT43),1,0))+(IF((AV41&lt;AX41),1,0))+(IF((AV42&lt;AX42),1,0))+(IF((AV43&lt;AX43),1,0))</f>
        <v>6</v>
      </c>
      <c r="BI42" s="191">
        <f>BG42-BH42</f>
        <v>-5</v>
      </c>
      <c r="BJ42" s="184">
        <f>SUM(AJ41:AJ43,AN41:AN43,AR41:AR43,AV41:AV43)</f>
        <v>111</v>
      </c>
      <c r="BK42" s="184">
        <f>SUM(AL41:AL43,AP41:AP43,AT41:AT43,AX41:AX43)</f>
        <v>147</v>
      </c>
      <c r="BL42" s="188">
        <f>BJ42-BK42</f>
        <v>-36</v>
      </c>
    </row>
    <row r="43" spans="2:64" ht="14.1" customHeight="1" thickTop="1">
      <c r="B43" s="600" t="str">
        <f>AB56</f>
        <v>伊藤洸弥</v>
      </c>
      <c r="C43" s="580" t="str">
        <f>AF56</f>
        <v>関川ｸﾗﾌﾞ</v>
      </c>
      <c r="D43" s="480" t="s">
        <v>89</v>
      </c>
      <c r="E43" s="481"/>
      <c r="F43" s="481"/>
      <c r="G43" s="482"/>
      <c r="H43" s="312"/>
      <c r="I43" s="311"/>
      <c r="J43" s="28"/>
      <c r="K43" s="333"/>
      <c r="L43" s="332"/>
      <c r="M43" s="63"/>
      <c r="N43" s="29"/>
      <c r="O43" s="29"/>
      <c r="P43" s="29"/>
      <c r="Q43" s="29"/>
      <c r="R43" s="29"/>
      <c r="S43" s="33"/>
      <c r="T43" s="33"/>
      <c r="U43" s="33"/>
      <c r="V43" s="33"/>
      <c r="W43" s="33"/>
      <c r="X43" s="24"/>
      <c r="Y43" s="24"/>
      <c r="Z43" s="24"/>
      <c r="AA43" s="24"/>
      <c r="AB43" s="462"/>
      <c r="AC43" s="463"/>
      <c r="AD43" s="463"/>
      <c r="AE43" s="463"/>
      <c r="AF43" s="366"/>
      <c r="AG43" s="366"/>
      <c r="AH43" s="366"/>
      <c r="AI43" s="367"/>
      <c r="AJ43" s="141" t="str">
        <f>IF(AT37="","",AT37)</f>
        <v/>
      </c>
      <c r="AK43" s="139" t="str">
        <f t="shared" si="6"/>
        <v/>
      </c>
      <c r="AL43" s="142" t="str">
        <f>IF(AR37="","",AR37)</f>
        <v/>
      </c>
      <c r="AM43" s="420" t="str">
        <f>IF(AO40="","",AO40)</f>
        <v/>
      </c>
      <c r="AN43" s="145" t="str">
        <f>IF(AT40="","",AT40)</f>
        <v/>
      </c>
      <c r="AO43" s="131" t="str">
        <f t="shared" si="7"/>
        <v/>
      </c>
      <c r="AP43" s="142" t="str">
        <f>IF(AR40="","",AR40)</f>
        <v/>
      </c>
      <c r="AQ43" s="420" t="str">
        <f>IF(AS40="","",AS40)</f>
        <v/>
      </c>
      <c r="AR43" s="432"/>
      <c r="AS43" s="433"/>
      <c r="AT43" s="433"/>
      <c r="AU43" s="434"/>
      <c r="AV43" s="137">
        <v>16</v>
      </c>
      <c r="AW43" s="131" t="str">
        <f t="shared" si="5"/>
        <v>-</v>
      </c>
      <c r="AX43" s="138">
        <v>21</v>
      </c>
      <c r="AY43" s="411"/>
      <c r="AZ43" s="118">
        <f>BE42</f>
        <v>0</v>
      </c>
      <c r="BA43" s="53" t="s">
        <v>10</v>
      </c>
      <c r="BB43" s="53">
        <f>BF42</f>
        <v>3</v>
      </c>
      <c r="BC43" s="119" t="s">
        <v>7</v>
      </c>
      <c r="BD43" s="1"/>
      <c r="BE43" s="183"/>
      <c r="BF43" s="184"/>
      <c r="BG43" s="183"/>
      <c r="BH43" s="184"/>
      <c r="BI43" s="188"/>
      <c r="BJ43" s="184"/>
      <c r="BK43" s="184"/>
      <c r="BL43" s="188"/>
    </row>
    <row r="44" spans="2:64" ht="14.1" customHeight="1">
      <c r="B44" s="599"/>
      <c r="C44" s="581"/>
      <c r="D44" s="483"/>
      <c r="E44" s="484"/>
      <c r="F44" s="484"/>
      <c r="G44" s="485"/>
      <c r="H44" s="334"/>
      <c r="I44" s="335"/>
      <c r="J44" s="335"/>
      <c r="K44" s="336"/>
      <c r="L44" s="332"/>
      <c r="M44" s="22"/>
      <c r="N44" s="23"/>
      <c r="O44" s="23"/>
      <c r="P44" s="23"/>
      <c r="Q44" s="23"/>
      <c r="R44" s="23"/>
      <c r="S44" s="23"/>
      <c r="T44" s="23"/>
      <c r="U44" s="23"/>
      <c r="V44" s="24"/>
      <c r="W44" s="24"/>
      <c r="X44" s="24"/>
      <c r="Y44" s="24"/>
      <c r="Z44" s="24"/>
      <c r="AA44" s="24"/>
      <c r="AB44" s="464" t="s">
        <v>113</v>
      </c>
      <c r="AC44" s="465"/>
      <c r="AD44" s="465"/>
      <c r="AE44" s="465"/>
      <c r="AF44" s="349" t="s">
        <v>30</v>
      </c>
      <c r="AG44" s="349"/>
      <c r="AH44" s="349"/>
      <c r="AI44" s="350"/>
      <c r="AJ44" s="127">
        <f>IF(AX35="","",AX35)</f>
        <v>10</v>
      </c>
      <c r="AK44" s="131" t="str">
        <f t="shared" si="6"/>
        <v>-</v>
      </c>
      <c r="AL44" s="140">
        <f>IF(AV35="","",AV35)</f>
        <v>21</v>
      </c>
      <c r="AM44" s="418" t="str">
        <f>IF(AY35="","",IF(AY35="○","×",IF(AY35="×","○")))</f>
        <v>×</v>
      </c>
      <c r="AN44" s="144">
        <f>IF(AX38="","",AX38)</f>
        <v>21</v>
      </c>
      <c r="AO44" s="143" t="str">
        <f t="shared" si="7"/>
        <v>-</v>
      </c>
      <c r="AP44" s="140">
        <f>IF(AV38="","",AV38)</f>
        <v>11</v>
      </c>
      <c r="AQ44" s="418" t="str">
        <f>IF(AY38="","",IF(AY38="○","×",IF(AY38="×","○")))</f>
        <v>×</v>
      </c>
      <c r="AR44" s="146">
        <f>IF(AX41="","",AX41)</f>
        <v>17</v>
      </c>
      <c r="AS44" s="131" t="str">
        <f>IF(AR44="","","-")</f>
        <v>-</v>
      </c>
      <c r="AT44" s="147">
        <f>IF(AV41="","",AV41)</f>
        <v>21</v>
      </c>
      <c r="AU44" s="418" t="str">
        <f>IF(AY41="","",IF(AY41="○","×",IF(AY41="×","○")))</f>
        <v>○</v>
      </c>
      <c r="AV44" s="426"/>
      <c r="AW44" s="427"/>
      <c r="AX44" s="427"/>
      <c r="AY44" s="457"/>
      <c r="AZ44" s="398" t="s">
        <v>265</v>
      </c>
      <c r="BA44" s="399"/>
      <c r="BB44" s="399"/>
      <c r="BC44" s="400"/>
      <c r="BD44" s="1"/>
      <c r="BE44" s="185"/>
      <c r="BF44" s="186"/>
      <c r="BG44" s="185"/>
      <c r="BH44" s="186"/>
      <c r="BI44" s="187"/>
      <c r="BJ44" s="186"/>
      <c r="BK44" s="186"/>
      <c r="BL44" s="187"/>
    </row>
    <row r="45" spans="2:64" ht="14.1" customHeight="1">
      <c r="B45" s="598" t="str">
        <f>AB57</f>
        <v>神山稔貴</v>
      </c>
      <c r="C45" s="582" t="str">
        <f>AF57</f>
        <v>関川ｸﾗﾌﾞ</v>
      </c>
      <c r="D45" s="483"/>
      <c r="E45" s="484"/>
      <c r="F45" s="484"/>
      <c r="G45" s="485"/>
      <c r="H45" s="46"/>
      <c r="I45" s="46"/>
      <c r="J45" s="46"/>
      <c r="K45" s="69"/>
      <c r="L45" s="69"/>
      <c r="M45" s="22"/>
      <c r="N45" s="23"/>
      <c r="O45" s="23"/>
      <c r="P45" s="23"/>
      <c r="Q45" s="23"/>
      <c r="R45" s="23"/>
      <c r="S45" s="23"/>
      <c r="T45" s="23"/>
      <c r="U45" s="23"/>
      <c r="V45" s="24"/>
      <c r="W45" s="24"/>
      <c r="X45" s="24"/>
      <c r="Y45" s="24"/>
      <c r="Z45" s="24"/>
      <c r="AA45" s="24"/>
      <c r="AB45" s="345" t="s">
        <v>114</v>
      </c>
      <c r="AC45" s="346"/>
      <c r="AD45" s="346"/>
      <c r="AE45" s="346"/>
      <c r="AF45" s="351" t="s">
        <v>30</v>
      </c>
      <c r="AG45" s="351"/>
      <c r="AH45" s="351"/>
      <c r="AI45" s="352"/>
      <c r="AJ45" s="127">
        <f>IF(AX36="","",AX36)</f>
        <v>12</v>
      </c>
      <c r="AK45" s="131" t="str">
        <f t="shared" si="6"/>
        <v>-</v>
      </c>
      <c r="AL45" s="140">
        <f>IF(AV36="","",AV36)</f>
        <v>21</v>
      </c>
      <c r="AM45" s="419" t="str">
        <f>IF(AO42="","",AO42)</f>
        <v>-</v>
      </c>
      <c r="AN45" s="144">
        <f>IF(AX39="","",AX39)</f>
        <v>18</v>
      </c>
      <c r="AO45" s="131" t="str">
        <f t="shared" si="7"/>
        <v>-</v>
      </c>
      <c r="AP45" s="140">
        <f>IF(AV39="","",AV39)</f>
        <v>21</v>
      </c>
      <c r="AQ45" s="419" t="str">
        <f>IF(AS42="","",AS42)</f>
        <v/>
      </c>
      <c r="AR45" s="144">
        <f>IF(AX42="","",AX42)</f>
        <v>21</v>
      </c>
      <c r="AS45" s="131" t="str">
        <f>IF(AR45="","","-")</f>
        <v>-</v>
      </c>
      <c r="AT45" s="140">
        <f>IF(AV42="","",AV42)</f>
        <v>18</v>
      </c>
      <c r="AU45" s="419" t="str">
        <f>IF(AW42="","",AW42)</f>
        <v>-</v>
      </c>
      <c r="AV45" s="429"/>
      <c r="AW45" s="430"/>
      <c r="AX45" s="430"/>
      <c r="AY45" s="458"/>
      <c r="AZ45" s="401"/>
      <c r="BA45" s="402"/>
      <c r="BB45" s="402"/>
      <c r="BC45" s="403"/>
      <c r="BD45" s="1"/>
      <c r="BE45" s="183">
        <f>COUNTIF(AJ44:AY46,"○")</f>
        <v>1</v>
      </c>
      <c r="BF45" s="184">
        <f>COUNTIF(AJ44:AY46,"×")</f>
        <v>2</v>
      </c>
      <c r="BG45" s="189">
        <f>(IF((AJ44&gt;AL44),1,0))+(IF((AJ45&gt;AL45),1,0))+(IF((AJ46&gt;AL46),1,0))+(IF((AN44&gt;AP44),1,0))+(IF((AN45&gt;AP45),1,0))+(IF((AN46&gt;AP46),1,0))+(IF((AR44&gt;AT44),1,0))+(IF((AR45&gt;AT45),1,0))+(IF((AR46&gt;AT46),1,0))+(IF((AV44&gt;AX44),1,0))+(IF((AV45&gt;AX45),1,0))+(IF((AV46&gt;AX46),1,0))</f>
        <v>3</v>
      </c>
      <c r="BH45" s="190">
        <f>(IF((AJ44&lt;AL44),1,0))+(IF((AJ45&lt;AL45),1,0))+(IF((AJ46&lt;AL46),1,0))+(IF((AN44&lt;AP44),1,0))+(IF((AN45&lt;AP45),1,0))+(IF((AN46&lt;AP46),1,0))+(IF((AR44&lt;AT44),1,0))+(IF((AR45&lt;AT45),1,0))+(IF((AR46&lt;AT46),1,0))+(IF((AV44&lt;AX44),1,0))+(IF((AV45&lt;AX45),1,0))+(IF((AV46&lt;AX46),1,0))</f>
        <v>5</v>
      </c>
      <c r="BI45" s="191">
        <f>BG45-BH45</f>
        <v>-2</v>
      </c>
      <c r="BJ45" s="184">
        <f>SUM(AJ44:AJ46,AN44:AN46,AR44:AR46,AV44:AV46)</f>
        <v>139</v>
      </c>
      <c r="BK45" s="184">
        <f>SUM(AL44:AL46,AP44:AP46,AT44:AT46,AX44:AX46)</f>
        <v>150</v>
      </c>
      <c r="BL45" s="188">
        <f>BJ45-BK45</f>
        <v>-11</v>
      </c>
    </row>
    <row r="46" spans="2:64" ht="14.1" customHeight="1" thickBot="1">
      <c r="B46" s="599"/>
      <c r="C46" s="581"/>
      <c r="D46" s="486"/>
      <c r="E46" s="487"/>
      <c r="F46" s="487"/>
      <c r="G46" s="488"/>
      <c r="H46" s="47"/>
      <c r="I46" s="47"/>
      <c r="J46" s="47"/>
      <c r="K46" s="34"/>
      <c r="L46" s="34"/>
      <c r="M46" s="34"/>
      <c r="N46" s="34"/>
      <c r="O46" s="34"/>
      <c r="P46" s="34"/>
      <c r="Q46" s="34"/>
      <c r="R46" s="34"/>
      <c r="S46" s="34"/>
      <c r="T46" s="34"/>
      <c r="U46" s="34"/>
      <c r="V46" s="34"/>
      <c r="W46" s="34"/>
      <c r="X46" s="34"/>
      <c r="Y46" s="34"/>
      <c r="Z46" s="34"/>
      <c r="AA46" s="34"/>
      <c r="AB46" s="460"/>
      <c r="AC46" s="461"/>
      <c r="AD46" s="461"/>
      <c r="AE46" s="461"/>
      <c r="AF46" s="601"/>
      <c r="AG46" s="601"/>
      <c r="AH46" s="601"/>
      <c r="AI46" s="602"/>
      <c r="AJ46" s="148" t="str">
        <f>IF(AX37="","",AX37)</f>
        <v/>
      </c>
      <c r="AK46" s="149" t="str">
        <f t="shared" si="6"/>
        <v/>
      </c>
      <c r="AL46" s="150" t="str">
        <f>IF(AV37="","",AV37)</f>
        <v/>
      </c>
      <c r="AM46" s="466" t="str">
        <f>IF(AO43="","",AO43)</f>
        <v/>
      </c>
      <c r="AN46" s="151">
        <f>IF(AX40="","",AX40)</f>
        <v>19</v>
      </c>
      <c r="AO46" s="149" t="str">
        <f t="shared" si="7"/>
        <v>-</v>
      </c>
      <c r="AP46" s="150">
        <f>IF(AV40="","",AV40)</f>
        <v>21</v>
      </c>
      <c r="AQ46" s="466" t="str">
        <f>IF(AS43="","",AS43)</f>
        <v/>
      </c>
      <c r="AR46" s="151">
        <f>IF(AX43="","",AX43)</f>
        <v>21</v>
      </c>
      <c r="AS46" s="149" t="str">
        <f>IF(AR46="","","-")</f>
        <v>-</v>
      </c>
      <c r="AT46" s="150">
        <f>IF(AV43="","",AV43)</f>
        <v>16</v>
      </c>
      <c r="AU46" s="466" t="str">
        <f>IF(AW43="","",AW43)</f>
        <v>-</v>
      </c>
      <c r="AV46" s="442"/>
      <c r="AW46" s="443"/>
      <c r="AX46" s="443"/>
      <c r="AY46" s="459"/>
      <c r="AZ46" s="120">
        <f>BE45</f>
        <v>1</v>
      </c>
      <c r="BA46" s="121" t="s">
        <v>10</v>
      </c>
      <c r="BB46" s="121">
        <f>BF45</f>
        <v>2</v>
      </c>
      <c r="BC46" s="122" t="s">
        <v>7</v>
      </c>
      <c r="BD46" s="1"/>
      <c r="BE46" s="192"/>
      <c r="BF46" s="193"/>
      <c r="BG46" s="192"/>
      <c r="BH46" s="193"/>
      <c r="BI46" s="194"/>
      <c r="BJ46" s="193"/>
      <c r="BK46" s="193"/>
      <c r="BL46" s="194"/>
    </row>
    <row r="47" spans="2:64" ht="14.1" customHeight="1" thickBot="1">
      <c r="B47" s="73"/>
      <c r="C47" s="74"/>
      <c r="D47" s="75"/>
      <c r="E47" s="75"/>
      <c r="F47" s="75"/>
      <c r="G47" s="75"/>
      <c r="H47" s="47"/>
      <c r="I47" s="47"/>
      <c r="J47" s="47"/>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5"/>
      <c r="AK47" s="35"/>
      <c r="BE47" s="179"/>
      <c r="BF47" s="179"/>
      <c r="BG47" s="179"/>
      <c r="BH47" s="179"/>
      <c r="BI47" s="179"/>
      <c r="BJ47" s="179"/>
      <c r="BK47" s="179"/>
      <c r="BL47" s="179"/>
    </row>
    <row r="48" spans="2:64" ht="14.1" customHeight="1">
      <c r="B48" s="28"/>
      <c r="C48" s="71"/>
      <c r="D48" s="70"/>
      <c r="E48" s="70"/>
      <c r="F48" s="70"/>
      <c r="G48" s="70"/>
      <c r="H48" s="46"/>
      <c r="I48" s="46"/>
      <c r="J48" s="46"/>
      <c r="K48" s="34"/>
      <c r="L48" s="34"/>
      <c r="M48" s="34"/>
      <c r="N48" s="34"/>
      <c r="O48" s="34"/>
      <c r="P48" s="34"/>
      <c r="Q48" s="34"/>
      <c r="R48" s="34"/>
      <c r="S48" s="34"/>
      <c r="T48" s="34"/>
      <c r="U48" s="34"/>
      <c r="V48" s="34"/>
      <c r="W48" s="34"/>
      <c r="X48" s="34"/>
      <c r="Y48" s="34"/>
      <c r="Z48" s="34"/>
      <c r="AA48" s="34"/>
      <c r="AB48" s="355" t="s">
        <v>84</v>
      </c>
      <c r="AC48" s="356"/>
      <c r="AD48" s="356"/>
      <c r="AE48" s="356"/>
      <c r="AF48" s="356"/>
      <c r="AG48" s="356"/>
      <c r="AH48" s="356"/>
      <c r="AI48" s="357"/>
      <c r="AJ48" s="447" t="str">
        <f>AB50</f>
        <v>近藤康太</v>
      </c>
      <c r="AK48" s="436"/>
      <c r="AL48" s="436"/>
      <c r="AM48" s="437"/>
      <c r="AN48" s="435" t="str">
        <f>AB53</f>
        <v>今井康浩</v>
      </c>
      <c r="AO48" s="436"/>
      <c r="AP48" s="436"/>
      <c r="AQ48" s="437"/>
      <c r="AR48" s="435" t="str">
        <f>AB56</f>
        <v>伊藤洸弥</v>
      </c>
      <c r="AS48" s="436"/>
      <c r="AT48" s="436"/>
      <c r="AU48" s="437"/>
      <c r="AV48" s="435" t="str">
        <f>AB59</f>
        <v>長野絢一</v>
      </c>
      <c r="AW48" s="436"/>
      <c r="AX48" s="436"/>
      <c r="AY48" s="438"/>
      <c r="AZ48" s="439" t="s">
        <v>1</v>
      </c>
      <c r="BA48" s="440"/>
      <c r="BB48" s="440"/>
      <c r="BC48" s="441"/>
      <c r="BD48" s="1"/>
      <c r="BE48" s="388" t="s">
        <v>3</v>
      </c>
      <c r="BF48" s="390"/>
      <c r="BG48" s="388" t="s">
        <v>4</v>
      </c>
      <c r="BH48" s="389"/>
      <c r="BI48" s="390"/>
      <c r="BJ48" s="391" t="s">
        <v>5</v>
      </c>
      <c r="BK48" s="392"/>
      <c r="BL48" s="393"/>
    </row>
    <row r="49" spans="2:64" ht="14.1" customHeight="1" thickBot="1">
      <c r="B49" s="28"/>
      <c r="C49" s="72"/>
      <c r="D49" s="70"/>
      <c r="E49" s="70"/>
      <c r="F49" s="70"/>
      <c r="G49" s="70"/>
      <c r="H49" s="46"/>
      <c r="I49" s="46"/>
      <c r="J49" s="46"/>
      <c r="K49" s="34"/>
      <c r="L49" s="34"/>
      <c r="M49" s="34"/>
      <c r="N49" s="34"/>
      <c r="O49" s="34"/>
      <c r="P49" s="34"/>
      <c r="Q49" s="34"/>
      <c r="R49" s="34"/>
      <c r="S49" s="34"/>
      <c r="T49" s="34"/>
      <c r="U49" s="34"/>
      <c r="V49" s="34"/>
      <c r="W49" s="34"/>
      <c r="X49" s="34"/>
      <c r="Y49" s="34"/>
      <c r="Z49" s="34"/>
      <c r="AA49" s="34"/>
      <c r="AB49" s="358"/>
      <c r="AC49" s="359"/>
      <c r="AD49" s="359"/>
      <c r="AE49" s="359"/>
      <c r="AF49" s="359"/>
      <c r="AG49" s="359"/>
      <c r="AH49" s="359"/>
      <c r="AI49" s="360"/>
      <c r="AJ49" s="496" t="str">
        <f>AB51</f>
        <v>河村拓也</v>
      </c>
      <c r="AK49" s="497"/>
      <c r="AL49" s="497"/>
      <c r="AM49" s="498"/>
      <c r="AN49" s="499" t="str">
        <f>AB54</f>
        <v>田辺晃士</v>
      </c>
      <c r="AO49" s="497"/>
      <c r="AP49" s="497"/>
      <c r="AQ49" s="498"/>
      <c r="AR49" s="499" t="str">
        <f>AB57</f>
        <v>神山稔貴</v>
      </c>
      <c r="AS49" s="497"/>
      <c r="AT49" s="497"/>
      <c r="AU49" s="498"/>
      <c r="AV49" s="499" t="str">
        <f>AB60</f>
        <v>仙波史也</v>
      </c>
      <c r="AW49" s="497"/>
      <c r="AX49" s="497"/>
      <c r="AY49" s="500"/>
      <c r="AZ49" s="448" t="s">
        <v>2</v>
      </c>
      <c r="BA49" s="449"/>
      <c r="BB49" s="449"/>
      <c r="BC49" s="450"/>
      <c r="BD49" s="1"/>
      <c r="BE49" s="195" t="s">
        <v>6</v>
      </c>
      <c r="BF49" s="196" t="s">
        <v>7</v>
      </c>
      <c r="BG49" s="195" t="s">
        <v>28</v>
      </c>
      <c r="BH49" s="196" t="s">
        <v>8</v>
      </c>
      <c r="BI49" s="197" t="s">
        <v>9</v>
      </c>
      <c r="BJ49" s="196" t="s">
        <v>28</v>
      </c>
      <c r="BK49" s="196" t="s">
        <v>8</v>
      </c>
      <c r="BL49" s="197" t="s">
        <v>9</v>
      </c>
    </row>
    <row r="50" spans="2:64" ht="14.1" customHeight="1">
      <c r="B50" s="28"/>
      <c r="C50" s="71"/>
      <c r="D50" s="70"/>
      <c r="E50" s="70"/>
      <c r="F50" s="70"/>
      <c r="G50" s="70"/>
      <c r="H50" s="46"/>
      <c r="I50" s="46"/>
      <c r="J50" s="46"/>
      <c r="K50" s="34"/>
      <c r="L50" s="34"/>
      <c r="M50" s="34"/>
      <c r="N50" s="34"/>
      <c r="O50" s="34"/>
      <c r="P50" s="34"/>
      <c r="Q50" s="34"/>
      <c r="R50" s="34"/>
      <c r="S50" s="34"/>
      <c r="T50" s="34"/>
      <c r="U50" s="34"/>
      <c r="V50" s="34"/>
      <c r="W50" s="34"/>
      <c r="X50" s="34"/>
      <c r="Y50" s="34"/>
      <c r="Z50" s="34"/>
      <c r="AA50" s="34"/>
      <c r="AB50" s="368" t="s">
        <v>122</v>
      </c>
      <c r="AC50" s="369"/>
      <c r="AD50" s="369"/>
      <c r="AE50" s="369"/>
      <c r="AF50" s="364" t="s">
        <v>142</v>
      </c>
      <c r="AG50" s="364"/>
      <c r="AH50" s="364"/>
      <c r="AI50" s="365"/>
      <c r="AJ50" s="471"/>
      <c r="AK50" s="472"/>
      <c r="AL50" s="472"/>
      <c r="AM50" s="473"/>
      <c r="AN50" s="130">
        <v>23</v>
      </c>
      <c r="AO50" s="131" t="str">
        <f>IF(AN50="","","-")</f>
        <v>-</v>
      </c>
      <c r="AP50" s="132">
        <v>21</v>
      </c>
      <c r="AQ50" s="394" t="str">
        <f>IF(AN50&lt;&gt;"",IF(AN50&gt;AP50,IF(AN51&gt;AP51,"○",IF(AN52&gt;AP52,"○","×")),IF(AN51&gt;AP51,IF(AN52&gt;AP52,"○","×"),"×")),"")</f>
        <v>○</v>
      </c>
      <c r="AR50" s="130">
        <v>12</v>
      </c>
      <c r="AS50" s="133" t="str">
        <f t="shared" ref="AS50:AS55" si="8">IF(AR50="","","-")</f>
        <v>-</v>
      </c>
      <c r="AT50" s="134">
        <v>21</v>
      </c>
      <c r="AU50" s="394" t="str">
        <f>IF(AR50&lt;&gt;"",IF(AR50&gt;AT50,IF(AR51&gt;AT51,"○",IF(AR52&gt;AT52,"○","×")),IF(AR51&gt;AT51,IF(AR52&gt;AT52,"○","×"),"×")),"")</f>
        <v>×</v>
      </c>
      <c r="AV50" s="135">
        <v>18</v>
      </c>
      <c r="AW50" s="133" t="str">
        <f t="shared" ref="AW50:AW58" si="9">IF(AV50="","","-")</f>
        <v>-</v>
      </c>
      <c r="AX50" s="132">
        <v>21</v>
      </c>
      <c r="AY50" s="414" t="str">
        <f>IF(AV50&lt;&gt;"",IF(AV50&gt;AX50,IF(AV51&gt;AX51,"○",IF(AV52&gt;AX52,"○","×")),IF(AV51&gt;AX51,IF(AV52&gt;AX52,"○","×"),"×")),"")</f>
        <v>×</v>
      </c>
      <c r="AZ50" s="415" t="s">
        <v>268</v>
      </c>
      <c r="BA50" s="416"/>
      <c r="BB50" s="416"/>
      <c r="BC50" s="417"/>
      <c r="BD50" s="1"/>
      <c r="BE50" s="183"/>
      <c r="BF50" s="184"/>
      <c r="BG50" s="185"/>
      <c r="BH50" s="186"/>
      <c r="BI50" s="187"/>
      <c r="BJ50" s="184"/>
      <c r="BK50" s="184"/>
      <c r="BL50" s="188"/>
    </row>
    <row r="51" spans="2:64" ht="14.1" customHeight="1">
      <c r="B51" s="28"/>
      <c r="C51" s="72"/>
      <c r="D51" s="70"/>
      <c r="E51" s="70"/>
      <c r="F51" s="70"/>
      <c r="G51" s="70"/>
      <c r="H51" s="46"/>
      <c r="I51" s="46"/>
      <c r="J51" s="46"/>
      <c r="K51" s="34"/>
      <c r="L51" s="34"/>
      <c r="M51" s="34"/>
      <c r="N51" s="34"/>
      <c r="O51" s="34"/>
      <c r="P51" s="34"/>
      <c r="Q51" s="34"/>
      <c r="R51" s="34"/>
      <c r="S51" s="34"/>
      <c r="T51" s="34"/>
      <c r="U51" s="34"/>
      <c r="V51" s="34"/>
      <c r="W51" s="34"/>
      <c r="X51" s="34"/>
      <c r="Y51" s="34"/>
      <c r="Z51" s="34"/>
      <c r="AA51" s="34"/>
      <c r="AB51" s="345" t="s">
        <v>123</v>
      </c>
      <c r="AC51" s="346"/>
      <c r="AD51" s="346"/>
      <c r="AE51" s="346"/>
      <c r="AF51" s="351" t="s">
        <v>15</v>
      </c>
      <c r="AG51" s="351"/>
      <c r="AH51" s="351"/>
      <c r="AI51" s="352"/>
      <c r="AJ51" s="474"/>
      <c r="AK51" s="430"/>
      <c r="AL51" s="430"/>
      <c r="AM51" s="431"/>
      <c r="AN51" s="130">
        <v>21</v>
      </c>
      <c r="AO51" s="131" t="str">
        <f>IF(AN51="","","-")</f>
        <v>-</v>
      </c>
      <c r="AP51" s="136">
        <v>12</v>
      </c>
      <c r="AQ51" s="395"/>
      <c r="AR51" s="130">
        <v>13</v>
      </c>
      <c r="AS51" s="131" t="str">
        <f t="shared" si="8"/>
        <v>-</v>
      </c>
      <c r="AT51" s="132">
        <v>21</v>
      </c>
      <c r="AU51" s="395"/>
      <c r="AV51" s="130">
        <v>23</v>
      </c>
      <c r="AW51" s="131" t="str">
        <f t="shared" si="9"/>
        <v>-</v>
      </c>
      <c r="AX51" s="132">
        <v>25</v>
      </c>
      <c r="AY51" s="410"/>
      <c r="AZ51" s="401"/>
      <c r="BA51" s="402"/>
      <c r="BB51" s="402"/>
      <c r="BC51" s="403"/>
      <c r="BD51" s="1"/>
      <c r="BE51" s="183">
        <f>COUNTIF(AJ50:AY52,"○")</f>
        <v>1</v>
      </c>
      <c r="BF51" s="184">
        <f>COUNTIF(AJ50:AY52,"×")</f>
        <v>2</v>
      </c>
      <c r="BG51" s="189">
        <f>(IF((AJ50&gt;AL50),1,0))+(IF((AJ51&gt;AL51),1,0))+(IF((AJ52&gt;AL52),1,0))+(IF((AN50&gt;AP50),1,0))+(IF((AN51&gt;AP51),1,0))+(IF((AN52&gt;AP52),1,0))+(IF((AR50&gt;AT50),1,0))+(IF((AR51&gt;AT51),1,0))+(IF((AR52&gt;AT52),1,0))+(IF((AV50&gt;AX50),1,0))+(IF((AV51&gt;AX51),1,0))+(IF((AV52&gt;AX52),1,0))</f>
        <v>2</v>
      </c>
      <c r="BH51" s="190">
        <f>(IF((AJ50&lt;AL50),1,0))+(IF((AJ51&lt;AL51),1,0))+(IF((AJ52&lt;AL52),1,0))+(IF((AN50&lt;AP50),1,0))+(IF((AN51&lt;AP51),1,0))+(IF((AN52&lt;AP52),1,0))+(IF((AR50&lt;AT50),1,0))+(IF((AR51&lt;AT51),1,0))+(IF((AR52&lt;AT52),1,0))+(IF((AV50&lt;AX50),1,0))+(IF((AV51&lt;AX51),1,0))+(IF((AV52&lt;AX52),1,0))</f>
        <v>4</v>
      </c>
      <c r="BI51" s="191">
        <f>BG51-BH51</f>
        <v>-2</v>
      </c>
      <c r="BJ51" s="184">
        <f>SUM(AJ50:AJ52,AN50:AN52,AR50:AR52,AV50:AV52)</f>
        <v>110</v>
      </c>
      <c r="BK51" s="184">
        <f>SUM(AL50:AL52,AP50:AP52,AT50:AT52,AX50:AX52)</f>
        <v>121</v>
      </c>
      <c r="BL51" s="188">
        <f>BJ51-BK51</f>
        <v>-11</v>
      </c>
    </row>
    <row r="52" spans="2:64" ht="14.1" customHeight="1">
      <c r="B52" s="65"/>
      <c r="C52" s="65"/>
      <c r="D52" s="65"/>
      <c r="E52" s="65"/>
      <c r="F52" s="65"/>
      <c r="G52" s="65"/>
      <c r="H52" s="34"/>
      <c r="I52" s="34"/>
      <c r="J52" s="34"/>
      <c r="K52" s="34"/>
      <c r="L52" s="34"/>
      <c r="M52" s="34"/>
      <c r="N52" s="34"/>
      <c r="O52" s="34"/>
      <c r="P52" s="34"/>
      <c r="Q52" s="34"/>
      <c r="R52" s="34"/>
      <c r="S52" s="34"/>
      <c r="T52" s="34"/>
      <c r="U52" s="34"/>
      <c r="V52" s="34"/>
      <c r="W52" s="34"/>
      <c r="X52" s="34"/>
      <c r="Y52" s="34"/>
      <c r="Z52" s="34"/>
      <c r="AA52" s="34"/>
      <c r="AB52" s="462"/>
      <c r="AC52" s="463"/>
      <c r="AD52" s="463"/>
      <c r="AE52" s="463"/>
      <c r="AF52" s="469"/>
      <c r="AG52" s="469"/>
      <c r="AH52" s="469"/>
      <c r="AI52" s="470"/>
      <c r="AJ52" s="475"/>
      <c r="AK52" s="433"/>
      <c r="AL52" s="433"/>
      <c r="AM52" s="434"/>
      <c r="AN52" s="137"/>
      <c r="AO52" s="131" t="str">
        <f>IF(AN52="","","-")</f>
        <v/>
      </c>
      <c r="AP52" s="138"/>
      <c r="AQ52" s="396"/>
      <c r="AR52" s="137"/>
      <c r="AS52" s="139" t="str">
        <f t="shared" si="8"/>
        <v/>
      </c>
      <c r="AT52" s="138"/>
      <c r="AU52" s="395"/>
      <c r="AV52" s="137"/>
      <c r="AW52" s="139" t="str">
        <f t="shared" si="9"/>
        <v/>
      </c>
      <c r="AX52" s="138"/>
      <c r="AY52" s="410"/>
      <c r="AZ52" s="118">
        <f>BE51</f>
        <v>1</v>
      </c>
      <c r="BA52" s="53" t="s">
        <v>10</v>
      </c>
      <c r="BB52" s="53">
        <f>BF51</f>
        <v>2</v>
      </c>
      <c r="BC52" s="119" t="s">
        <v>7</v>
      </c>
      <c r="BD52" s="1"/>
      <c r="BE52" s="183"/>
      <c r="BF52" s="184"/>
      <c r="BG52" s="183"/>
      <c r="BH52" s="184"/>
      <c r="BI52" s="188"/>
      <c r="BJ52" s="184"/>
      <c r="BK52" s="184"/>
      <c r="BL52" s="188"/>
    </row>
    <row r="53" spans="2:64" ht="14.1" customHeight="1">
      <c r="B53" s="65"/>
      <c r="C53" s="65"/>
      <c r="D53" s="65"/>
      <c r="E53" s="65"/>
      <c r="F53" s="65"/>
      <c r="G53" s="65"/>
      <c r="H53" s="34"/>
      <c r="I53" s="34"/>
      <c r="J53" s="34"/>
      <c r="K53" s="34"/>
      <c r="L53" s="34"/>
      <c r="M53" s="34"/>
      <c r="N53" s="34"/>
      <c r="O53" s="34"/>
      <c r="P53" s="34"/>
      <c r="Q53" s="34"/>
      <c r="R53" s="34"/>
      <c r="S53" s="34"/>
      <c r="T53" s="34"/>
      <c r="U53" s="34"/>
      <c r="V53" s="34"/>
      <c r="W53" s="34"/>
      <c r="X53" s="34"/>
      <c r="Y53" s="34"/>
      <c r="Z53" s="34"/>
      <c r="AA53" s="34"/>
      <c r="AB53" s="464" t="s">
        <v>60</v>
      </c>
      <c r="AC53" s="465"/>
      <c r="AD53" s="465"/>
      <c r="AE53" s="465"/>
      <c r="AF53" s="349" t="s">
        <v>121</v>
      </c>
      <c r="AG53" s="349"/>
      <c r="AH53" s="349"/>
      <c r="AI53" s="350"/>
      <c r="AJ53" s="127">
        <f>IF(AP50="","",AP50)</f>
        <v>21</v>
      </c>
      <c r="AK53" s="131" t="str">
        <f t="shared" ref="AK53:AK61" si="10">IF(AJ53="","","-")</f>
        <v>-</v>
      </c>
      <c r="AL53" s="140">
        <f>IF(AN50="","",AN50)</f>
        <v>23</v>
      </c>
      <c r="AM53" s="418" t="str">
        <f>IF(AQ50="","",IF(AQ50="○","×",IF(AQ50="×","○")))</f>
        <v>×</v>
      </c>
      <c r="AN53" s="426"/>
      <c r="AO53" s="427"/>
      <c r="AP53" s="427"/>
      <c r="AQ53" s="428"/>
      <c r="AR53" s="130">
        <v>17</v>
      </c>
      <c r="AS53" s="131" t="str">
        <f t="shared" si="8"/>
        <v>-</v>
      </c>
      <c r="AT53" s="132">
        <v>21</v>
      </c>
      <c r="AU53" s="397" t="str">
        <f>IF(AR53&lt;&gt;"",IF(AR53&gt;AT53,IF(AR54&gt;AT54,"○",IF(AR55&gt;AT55,"○","×")),IF(AR54&gt;AT54,IF(AR55&gt;AT55,"○","×"),"×")),"")</f>
        <v>×</v>
      </c>
      <c r="AV53" s="130">
        <v>15</v>
      </c>
      <c r="AW53" s="131" t="str">
        <f t="shared" si="9"/>
        <v>-</v>
      </c>
      <c r="AX53" s="132">
        <v>21</v>
      </c>
      <c r="AY53" s="409" t="str">
        <f>IF(AV53&lt;&gt;"",IF(AV53&gt;AX53,IF(AV54&gt;AX54,"○",IF(AV55&gt;AX55,"○","×")),IF(AV54&gt;AX54,IF(AV55&gt;AX55,"○","×"),"×")),"")</f>
        <v>×</v>
      </c>
      <c r="AZ53" s="398" t="s">
        <v>255</v>
      </c>
      <c r="BA53" s="399"/>
      <c r="BB53" s="399"/>
      <c r="BC53" s="400"/>
      <c r="BD53" s="1"/>
      <c r="BE53" s="185"/>
      <c r="BF53" s="186"/>
      <c r="BG53" s="185"/>
      <c r="BH53" s="186"/>
      <c r="BI53" s="187"/>
      <c r="BJ53" s="186"/>
      <c r="BK53" s="186"/>
      <c r="BL53" s="187"/>
    </row>
    <row r="54" spans="2:64" ht="14.1" customHeight="1">
      <c r="B54" s="65"/>
      <c r="C54" s="65"/>
      <c r="D54" s="65"/>
      <c r="E54" s="65"/>
      <c r="F54" s="65"/>
      <c r="G54" s="65"/>
      <c r="H54" s="34"/>
      <c r="I54" s="34"/>
      <c r="J54" s="34"/>
      <c r="K54" s="34"/>
      <c r="L54" s="34"/>
      <c r="M54" s="34"/>
      <c r="N54" s="34"/>
      <c r="O54" s="34"/>
      <c r="P54" s="34"/>
      <c r="Q54" s="34"/>
      <c r="R54" s="34"/>
      <c r="S54" s="34"/>
      <c r="T54" s="34"/>
      <c r="U54" s="34"/>
      <c r="V54" s="34"/>
      <c r="W54" s="34"/>
      <c r="X54" s="34"/>
      <c r="Y54" s="34"/>
      <c r="Z54" s="34"/>
      <c r="AA54" s="34"/>
      <c r="AB54" s="345" t="s">
        <v>124</v>
      </c>
      <c r="AC54" s="346"/>
      <c r="AD54" s="346"/>
      <c r="AE54" s="346"/>
      <c r="AF54" s="351" t="s">
        <v>15</v>
      </c>
      <c r="AG54" s="351"/>
      <c r="AH54" s="351"/>
      <c r="AI54" s="352"/>
      <c r="AJ54" s="127">
        <f>IF(AP51="","",AP51)</f>
        <v>12</v>
      </c>
      <c r="AK54" s="131" t="str">
        <f t="shared" si="10"/>
        <v>-</v>
      </c>
      <c r="AL54" s="140">
        <f>IF(AN51="","",AN51)</f>
        <v>21</v>
      </c>
      <c r="AM54" s="419" t="str">
        <f>IF(AO51="","",AO51)</f>
        <v>-</v>
      </c>
      <c r="AN54" s="429"/>
      <c r="AO54" s="430"/>
      <c r="AP54" s="430"/>
      <c r="AQ54" s="431"/>
      <c r="AR54" s="130">
        <v>13</v>
      </c>
      <c r="AS54" s="131" t="str">
        <f t="shared" si="8"/>
        <v>-</v>
      </c>
      <c r="AT54" s="132">
        <v>21</v>
      </c>
      <c r="AU54" s="395"/>
      <c r="AV54" s="130">
        <v>21</v>
      </c>
      <c r="AW54" s="131" t="str">
        <f t="shared" si="9"/>
        <v>-</v>
      </c>
      <c r="AX54" s="132">
        <v>16</v>
      </c>
      <c r="AY54" s="410"/>
      <c r="AZ54" s="401"/>
      <c r="BA54" s="402"/>
      <c r="BB54" s="402"/>
      <c r="BC54" s="403"/>
      <c r="BD54" s="1"/>
      <c r="BE54" s="183">
        <f>COUNTIF(AJ53:AY55,"○")</f>
        <v>0</v>
      </c>
      <c r="BF54" s="184">
        <f>COUNTIF(AJ53:AY55,"×")</f>
        <v>3</v>
      </c>
      <c r="BG54" s="189">
        <f>(IF((AJ53&gt;AL53),1,0))+(IF((AJ54&gt;AL54),1,0))+(IF((AJ55&gt;AL55),1,0))+(IF((AN53&gt;AP53),1,0))+(IF((AN54&gt;AP54),1,0))+(IF((AN55&gt;AP55),1,0))+(IF((AR53&gt;AT53),1,0))+(IF((AR54&gt;AT54),1,0))+(IF((AR55&gt;AT55),1,0))+(IF((AV53&gt;AX53),1,0))+(IF((AV54&gt;AX54),1,0))+(IF((AV55&gt;AX55),1,0))</f>
        <v>1</v>
      </c>
      <c r="BH54" s="190">
        <f>(IF((AJ53&lt;AL53),1,0))+(IF((AJ54&lt;AL54),1,0))+(IF((AJ55&lt;AL55),1,0))+(IF((AN53&lt;AP53),1,0))+(IF((AN54&lt;AP54),1,0))+(IF((AN55&lt;AP55),1,0))+(IF((AR53&lt;AT53),1,0))+(IF((AR54&lt;AT54),1,0))+(IF((AR55&lt;AT55),1,0))+(IF((AV53&lt;AX53),1,0))+(IF((AV54&lt;AX54),1,0))+(IF((AV55&lt;AX55),1,0))</f>
        <v>6</v>
      </c>
      <c r="BI54" s="191">
        <f>BG54-BH54</f>
        <v>-5</v>
      </c>
      <c r="BJ54" s="184">
        <f>SUM(AJ53:AJ55,AN53:AN55,AR53:AR55,AV53:AV55)</f>
        <v>112</v>
      </c>
      <c r="BK54" s="184">
        <f>SUM(AL53:AL55,AP53:AP55,AT53:AT55,AX53:AX55)</f>
        <v>144</v>
      </c>
      <c r="BL54" s="188">
        <f>BJ54-BK54</f>
        <v>-32</v>
      </c>
    </row>
    <row r="55" spans="2:64" ht="14.1" customHeight="1">
      <c r="B55" s="65"/>
      <c r="C55" s="65"/>
      <c r="D55" s="65"/>
      <c r="E55" s="65"/>
      <c r="F55" s="65"/>
      <c r="G55" s="65"/>
      <c r="H55" s="34"/>
      <c r="I55" s="34"/>
      <c r="J55" s="34"/>
      <c r="K55" s="34"/>
      <c r="L55" s="34"/>
      <c r="M55" s="34"/>
      <c r="N55" s="34"/>
      <c r="O55" s="34"/>
      <c r="P55" s="34"/>
      <c r="Q55" s="34"/>
      <c r="R55" s="34"/>
      <c r="S55" s="34"/>
      <c r="T55" s="34"/>
      <c r="U55" s="34"/>
      <c r="V55" s="34"/>
      <c r="W55" s="34"/>
      <c r="X55" s="34"/>
      <c r="Y55" s="34"/>
      <c r="Z55" s="34"/>
      <c r="AA55" s="34"/>
      <c r="AB55" s="462"/>
      <c r="AC55" s="463"/>
      <c r="AD55" s="463"/>
      <c r="AE55" s="463"/>
      <c r="AF55" s="366"/>
      <c r="AG55" s="366"/>
      <c r="AH55" s="366"/>
      <c r="AI55" s="367"/>
      <c r="AJ55" s="141" t="str">
        <f>IF(AP52="","",AP52)</f>
        <v/>
      </c>
      <c r="AK55" s="131" t="str">
        <f t="shared" si="10"/>
        <v/>
      </c>
      <c r="AL55" s="142" t="str">
        <f>IF(AN52="","",AN52)</f>
        <v/>
      </c>
      <c r="AM55" s="420" t="str">
        <f>IF(AO52="","",AO52)</f>
        <v/>
      </c>
      <c r="AN55" s="432"/>
      <c r="AO55" s="433"/>
      <c r="AP55" s="433"/>
      <c r="AQ55" s="434"/>
      <c r="AR55" s="137"/>
      <c r="AS55" s="131" t="str">
        <f t="shared" si="8"/>
        <v/>
      </c>
      <c r="AT55" s="138"/>
      <c r="AU55" s="396"/>
      <c r="AV55" s="137">
        <v>13</v>
      </c>
      <c r="AW55" s="139" t="str">
        <f t="shared" si="9"/>
        <v>-</v>
      </c>
      <c r="AX55" s="138">
        <v>21</v>
      </c>
      <c r="AY55" s="411"/>
      <c r="AZ55" s="118">
        <v>1</v>
      </c>
      <c r="BA55" s="53" t="s">
        <v>10</v>
      </c>
      <c r="BB55" s="53">
        <f>BF54</f>
        <v>3</v>
      </c>
      <c r="BC55" s="119" t="s">
        <v>7</v>
      </c>
      <c r="BD55" s="1"/>
      <c r="BE55" s="192"/>
      <c r="BF55" s="193"/>
      <c r="BG55" s="192"/>
      <c r="BH55" s="193"/>
      <c r="BI55" s="194"/>
      <c r="BJ55" s="193"/>
      <c r="BK55" s="193"/>
      <c r="BL55" s="194"/>
    </row>
    <row r="56" spans="2:64" ht="14.1" customHeight="1">
      <c r="B56" s="65"/>
      <c r="C56" s="65"/>
      <c r="D56" s="65"/>
      <c r="E56" s="65"/>
      <c r="F56" s="65"/>
      <c r="G56" s="65"/>
      <c r="H56" s="34"/>
      <c r="I56" s="34"/>
      <c r="J56" s="34"/>
      <c r="K56" s="34"/>
      <c r="L56" s="34"/>
      <c r="M56" s="34"/>
      <c r="N56" s="34"/>
      <c r="O56" s="34"/>
      <c r="P56" s="34"/>
      <c r="Q56" s="34"/>
      <c r="R56" s="34"/>
      <c r="S56" s="34"/>
      <c r="T56" s="34"/>
      <c r="U56" s="34"/>
      <c r="V56" s="34"/>
      <c r="W56" s="34"/>
      <c r="X56" s="34"/>
      <c r="Y56" s="34"/>
      <c r="Z56" s="34"/>
      <c r="AA56" s="34"/>
      <c r="AB56" s="464" t="s">
        <v>125</v>
      </c>
      <c r="AC56" s="465"/>
      <c r="AD56" s="465"/>
      <c r="AE56" s="465"/>
      <c r="AF56" s="349" t="s">
        <v>30</v>
      </c>
      <c r="AG56" s="349"/>
      <c r="AH56" s="349"/>
      <c r="AI56" s="350"/>
      <c r="AJ56" s="127">
        <f>IF(AT50="","",AT50)</f>
        <v>21</v>
      </c>
      <c r="AK56" s="143" t="str">
        <f t="shared" si="10"/>
        <v>-</v>
      </c>
      <c r="AL56" s="140">
        <f>IF(AR50="","",AR50)</f>
        <v>12</v>
      </c>
      <c r="AM56" s="418" t="str">
        <f>IF(AU50="","",IF(AU50="○","×",IF(AU50="×","○")))</f>
        <v>○</v>
      </c>
      <c r="AN56" s="144">
        <f>IF(AT53="","",AT53)</f>
        <v>21</v>
      </c>
      <c r="AO56" s="131" t="str">
        <f t="shared" ref="AO56:AO61" si="11">IF(AN56="","","-")</f>
        <v>-</v>
      </c>
      <c r="AP56" s="140">
        <f>IF(AR53="","",AR53)</f>
        <v>17</v>
      </c>
      <c r="AQ56" s="418" t="str">
        <f>IF(AU53="","",IF(AU53="○","×",IF(AU53="×","○")))</f>
        <v>○</v>
      </c>
      <c r="AR56" s="426"/>
      <c r="AS56" s="427"/>
      <c r="AT56" s="427"/>
      <c r="AU56" s="428"/>
      <c r="AV56" s="130">
        <v>21</v>
      </c>
      <c r="AW56" s="131" t="str">
        <f t="shared" si="9"/>
        <v>-</v>
      </c>
      <c r="AX56" s="132">
        <v>10</v>
      </c>
      <c r="AY56" s="410" t="str">
        <f>IF(AV56&lt;&gt;"",IF(AV56&gt;AX56,IF(AV57&gt;AX57,"○",IF(AV58&gt;AX58,"○","×")),IF(AV57&gt;AX57,IF(AV58&gt;AX58,"○","×"),"×")),"")</f>
        <v>○</v>
      </c>
      <c r="AZ56" s="398" t="s">
        <v>256</v>
      </c>
      <c r="BA56" s="399"/>
      <c r="BB56" s="399"/>
      <c r="BC56" s="400"/>
      <c r="BD56" s="1"/>
      <c r="BE56" s="183"/>
      <c r="BF56" s="184"/>
      <c r="BG56" s="183"/>
      <c r="BH56" s="184"/>
      <c r="BI56" s="188"/>
      <c r="BJ56" s="184"/>
      <c r="BK56" s="184"/>
      <c r="BL56" s="188"/>
    </row>
    <row r="57" spans="2:64" ht="14.1" customHeight="1">
      <c r="B57" s="65"/>
      <c r="C57" s="65"/>
      <c r="D57" s="65"/>
      <c r="E57" s="65"/>
      <c r="F57" s="65"/>
      <c r="G57" s="65"/>
      <c r="H57" s="34"/>
      <c r="I57" s="34"/>
      <c r="J57" s="34"/>
      <c r="K57" s="34"/>
      <c r="L57" s="34"/>
      <c r="M57" s="34"/>
      <c r="N57" s="34"/>
      <c r="O57" s="34"/>
      <c r="P57" s="34"/>
      <c r="Q57" s="34"/>
      <c r="R57" s="34"/>
      <c r="S57" s="34"/>
      <c r="T57" s="34"/>
      <c r="U57" s="34"/>
      <c r="V57" s="34"/>
      <c r="W57" s="34"/>
      <c r="X57" s="34"/>
      <c r="Y57" s="34"/>
      <c r="Z57" s="34"/>
      <c r="AA57" s="34"/>
      <c r="AB57" s="345" t="s">
        <v>126</v>
      </c>
      <c r="AC57" s="346"/>
      <c r="AD57" s="346"/>
      <c r="AE57" s="346"/>
      <c r="AF57" s="351" t="s">
        <v>30</v>
      </c>
      <c r="AG57" s="351"/>
      <c r="AH57" s="351"/>
      <c r="AI57" s="352"/>
      <c r="AJ57" s="127">
        <f>IF(AT51="","",AT51)</f>
        <v>21</v>
      </c>
      <c r="AK57" s="131" t="str">
        <f t="shared" si="10"/>
        <v>-</v>
      </c>
      <c r="AL57" s="140">
        <f>IF(AR51="","",AR51)</f>
        <v>13</v>
      </c>
      <c r="AM57" s="419" t="str">
        <f>IF(AO54="","",AO54)</f>
        <v/>
      </c>
      <c r="AN57" s="144">
        <f>IF(AT54="","",AT54)</f>
        <v>21</v>
      </c>
      <c r="AO57" s="131" t="str">
        <f t="shared" si="11"/>
        <v>-</v>
      </c>
      <c r="AP57" s="140">
        <f>IF(AR54="","",AR54)</f>
        <v>13</v>
      </c>
      <c r="AQ57" s="419" t="str">
        <f>IF(AS54="","",AS54)</f>
        <v>-</v>
      </c>
      <c r="AR57" s="429"/>
      <c r="AS57" s="430"/>
      <c r="AT57" s="430"/>
      <c r="AU57" s="431"/>
      <c r="AV57" s="130">
        <v>21</v>
      </c>
      <c r="AW57" s="131" t="str">
        <f t="shared" si="9"/>
        <v>-</v>
      </c>
      <c r="AX57" s="132">
        <v>14</v>
      </c>
      <c r="AY57" s="410"/>
      <c r="AZ57" s="401"/>
      <c r="BA57" s="402"/>
      <c r="BB57" s="402"/>
      <c r="BC57" s="403"/>
      <c r="BD57" s="1"/>
      <c r="BE57" s="183">
        <f>COUNTIF(AJ56:AY58,"○")</f>
        <v>3</v>
      </c>
      <c r="BF57" s="184">
        <f>COUNTIF(AJ56:AY58,"×")</f>
        <v>0</v>
      </c>
      <c r="BG57" s="189">
        <f>(IF((AJ56&gt;AL56),1,0))+(IF((AJ57&gt;AL57),1,0))+(IF((AJ58&gt;AL58),1,0))+(IF((AN56&gt;AP56),1,0))+(IF((AN57&gt;AP57),1,0))+(IF((AN58&gt;AP58),1,0))+(IF((AR56&gt;AT56),1,0))+(IF((AR57&gt;AT57),1,0))+(IF((AR58&gt;AT58),1,0))+(IF((AV56&gt;AX56),1,0))+(IF((AV57&gt;AX57),1,0))+(IF((AV58&gt;AX58),1,0))</f>
        <v>6</v>
      </c>
      <c r="BH57" s="190">
        <f>(IF((AJ56&lt;AL56),1,0))+(IF((AJ57&lt;AL57),1,0))+(IF((AJ58&lt;AL58),1,0))+(IF((AN56&lt;AP56),1,0))+(IF((AN57&lt;AP57),1,0))+(IF((AN58&lt;AP58),1,0))+(IF((AR56&lt;AT56),1,0))+(IF((AR57&lt;AT57),1,0))+(IF((AR58&lt;AT58),1,0))+(IF((AV56&lt;AX56),1,0))+(IF((AV57&lt;AX57),1,0))+(IF((AV58&lt;AX58),1,0))</f>
        <v>0</v>
      </c>
      <c r="BI57" s="191">
        <f>BG57-BH57</f>
        <v>6</v>
      </c>
      <c r="BJ57" s="184">
        <f>SUM(AJ56:AJ58,AN56:AN58,AR56:AR58,AV56:AV58)</f>
        <v>126</v>
      </c>
      <c r="BK57" s="184">
        <f>SUM(AL56:AL58,AP56:AP58,AT56:AT58,AX56:AX58)</f>
        <v>79</v>
      </c>
      <c r="BL57" s="188">
        <f>BJ57-BK57</f>
        <v>47</v>
      </c>
    </row>
    <row r="58" spans="2:64" ht="14.1" customHeight="1">
      <c r="B58" s="65"/>
      <c r="C58" s="65"/>
      <c r="D58" s="65"/>
      <c r="E58" s="65"/>
      <c r="F58" s="65"/>
      <c r="G58" s="65"/>
      <c r="H58" s="34"/>
      <c r="I58" s="34"/>
      <c r="J58" s="34"/>
      <c r="K58" s="34"/>
      <c r="L58" s="34"/>
      <c r="M58" s="34"/>
      <c r="N58" s="34"/>
      <c r="O58" s="34"/>
      <c r="P58" s="34"/>
      <c r="Q58" s="34"/>
      <c r="R58" s="34"/>
      <c r="S58" s="34"/>
      <c r="T58" s="34"/>
      <c r="U58" s="34"/>
      <c r="V58" s="34"/>
      <c r="W58" s="34"/>
      <c r="X58" s="34"/>
      <c r="Y58" s="34"/>
      <c r="Z58" s="34"/>
      <c r="AA58" s="34"/>
      <c r="AB58" s="89"/>
      <c r="AC58" s="90"/>
      <c r="AD58" s="90"/>
      <c r="AE58" s="90"/>
      <c r="AF58" s="366"/>
      <c r="AG58" s="366"/>
      <c r="AH58" s="366"/>
      <c r="AI58" s="367"/>
      <c r="AJ58" s="141" t="str">
        <f>IF(AT52="","",AT52)</f>
        <v/>
      </c>
      <c r="AK58" s="139" t="str">
        <f t="shared" si="10"/>
        <v/>
      </c>
      <c r="AL58" s="142" t="str">
        <f>IF(AR52="","",AR52)</f>
        <v/>
      </c>
      <c r="AM58" s="420" t="str">
        <f>IF(AO55="","",AO55)</f>
        <v/>
      </c>
      <c r="AN58" s="145" t="str">
        <f>IF(AT55="","",AT55)</f>
        <v/>
      </c>
      <c r="AO58" s="131" t="str">
        <f t="shared" si="11"/>
        <v/>
      </c>
      <c r="AP58" s="142" t="str">
        <f>IF(AR55="","",AR55)</f>
        <v/>
      </c>
      <c r="AQ58" s="420" t="str">
        <f>IF(AS55="","",AS55)</f>
        <v/>
      </c>
      <c r="AR58" s="432"/>
      <c r="AS58" s="433"/>
      <c r="AT58" s="433"/>
      <c r="AU58" s="434"/>
      <c r="AV58" s="137"/>
      <c r="AW58" s="131" t="str">
        <f t="shared" si="9"/>
        <v/>
      </c>
      <c r="AX58" s="138"/>
      <c r="AY58" s="411"/>
      <c r="AZ58" s="118">
        <f>BE57</f>
        <v>3</v>
      </c>
      <c r="BA58" s="53" t="s">
        <v>10</v>
      </c>
      <c r="BB58" s="53">
        <f>BF57</f>
        <v>0</v>
      </c>
      <c r="BC58" s="119" t="s">
        <v>7</v>
      </c>
      <c r="BD58" s="1"/>
      <c r="BE58" s="183"/>
      <c r="BF58" s="184"/>
      <c r="BG58" s="183"/>
      <c r="BH58" s="184"/>
      <c r="BI58" s="188"/>
      <c r="BJ58" s="184"/>
      <c r="BK58" s="184"/>
      <c r="BL58" s="188"/>
    </row>
    <row r="59" spans="2:64" ht="14.1" customHeight="1">
      <c r="B59" s="65"/>
      <c r="C59" s="65"/>
      <c r="D59" s="65"/>
      <c r="E59" s="65"/>
      <c r="F59" s="65"/>
      <c r="G59" s="65"/>
      <c r="H59" s="34"/>
      <c r="I59" s="34"/>
      <c r="J59" s="34"/>
      <c r="K59" s="34"/>
      <c r="L59" s="34"/>
      <c r="M59" s="34"/>
      <c r="N59" s="34"/>
      <c r="O59" s="34"/>
      <c r="P59" s="34"/>
      <c r="Q59" s="34"/>
      <c r="R59" s="34"/>
      <c r="S59" s="34"/>
      <c r="T59" s="34"/>
      <c r="U59" s="34"/>
      <c r="V59" s="34"/>
      <c r="W59" s="34"/>
      <c r="X59" s="34"/>
      <c r="Y59" s="34"/>
      <c r="Z59" s="34"/>
      <c r="AA59" s="34"/>
      <c r="AB59" s="464" t="s">
        <v>127</v>
      </c>
      <c r="AC59" s="465"/>
      <c r="AD59" s="465"/>
      <c r="AE59" s="465"/>
      <c r="AF59" s="349" t="s">
        <v>129</v>
      </c>
      <c r="AG59" s="349"/>
      <c r="AH59" s="349"/>
      <c r="AI59" s="350"/>
      <c r="AJ59" s="127">
        <f>IF(AX50="","",AX50)</f>
        <v>21</v>
      </c>
      <c r="AK59" s="131" t="str">
        <f t="shared" si="10"/>
        <v>-</v>
      </c>
      <c r="AL59" s="140">
        <f>IF(AV50="","",AV50)</f>
        <v>18</v>
      </c>
      <c r="AM59" s="418" t="str">
        <f>IF(AY50="","",IF(AY50="○","×",IF(AY50="×","○")))</f>
        <v>○</v>
      </c>
      <c r="AN59" s="144">
        <f>IF(AX53="","",AX53)</f>
        <v>21</v>
      </c>
      <c r="AO59" s="143" t="str">
        <f t="shared" si="11"/>
        <v>-</v>
      </c>
      <c r="AP59" s="140">
        <f>IF(AV53="","",AV53)</f>
        <v>15</v>
      </c>
      <c r="AQ59" s="418" t="str">
        <f>IF(AY53="","",IF(AY53="○","×",IF(AY53="×","○")))</f>
        <v>○</v>
      </c>
      <c r="AR59" s="146">
        <f>IF(AX56="","",AX56)</f>
        <v>10</v>
      </c>
      <c r="AS59" s="131" t="str">
        <f>IF(AR59="","","-")</f>
        <v>-</v>
      </c>
      <c r="AT59" s="147">
        <f>IF(AV56="","",AV56)</f>
        <v>21</v>
      </c>
      <c r="AU59" s="418" t="str">
        <f>IF(AY56="","",IF(AY56="○","×",IF(AY56="×","○")))</f>
        <v>×</v>
      </c>
      <c r="AV59" s="426"/>
      <c r="AW59" s="427"/>
      <c r="AX59" s="427"/>
      <c r="AY59" s="457"/>
      <c r="AZ59" s="398" t="s">
        <v>267</v>
      </c>
      <c r="BA59" s="399"/>
      <c r="BB59" s="399"/>
      <c r="BC59" s="400"/>
      <c r="BD59" s="1"/>
      <c r="BE59" s="185"/>
      <c r="BF59" s="186"/>
      <c r="BG59" s="185"/>
      <c r="BH59" s="186"/>
      <c r="BI59" s="187"/>
      <c r="BJ59" s="186"/>
      <c r="BK59" s="186"/>
      <c r="BL59" s="187"/>
    </row>
    <row r="60" spans="2:64" ht="14.1" customHeight="1">
      <c r="B60" s="65"/>
      <c r="C60" s="65"/>
      <c r="D60" s="65"/>
      <c r="E60" s="65"/>
      <c r="F60" s="65"/>
      <c r="G60" s="65"/>
      <c r="H60" s="34"/>
      <c r="I60" s="34"/>
      <c r="J60" s="34"/>
      <c r="K60" s="34"/>
      <c r="L60" s="34"/>
      <c r="M60" s="34"/>
      <c r="N60" s="34"/>
      <c r="O60" s="34"/>
      <c r="P60" s="34"/>
      <c r="Q60" s="34"/>
      <c r="R60" s="34"/>
      <c r="S60" s="34"/>
      <c r="T60" s="34"/>
      <c r="U60" s="34"/>
      <c r="V60" s="34"/>
      <c r="W60" s="34"/>
      <c r="X60" s="34"/>
      <c r="Y60" s="34"/>
      <c r="Z60" s="34"/>
      <c r="AA60" s="34"/>
      <c r="AB60" s="345" t="s">
        <v>128</v>
      </c>
      <c r="AC60" s="346"/>
      <c r="AD60" s="346"/>
      <c r="AE60" s="346"/>
      <c r="AF60" s="351" t="s">
        <v>129</v>
      </c>
      <c r="AG60" s="351"/>
      <c r="AH60" s="351"/>
      <c r="AI60" s="352"/>
      <c r="AJ60" s="127">
        <f>IF(AX51="","",AX51)</f>
        <v>25</v>
      </c>
      <c r="AK60" s="131" t="str">
        <f t="shared" si="10"/>
        <v>-</v>
      </c>
      <c r="AL60" s="140">
        <f>IF(AV51="","",AV51)</f>
        <v>23</v>
      </c>
      <c r="AM60" s="419" t="str">
        <f>IF(AO57="","",AO57)</f>
        <v>-</v>
      </c>
      <c r="AN60" s="144">
        <f>IF(AX54="","",AX54)</f>
        <v>16</v>
      </c>
      <c r="AO60" s="131" t="str">
        <f t="shared" si="11"/>
        <v>-</v>
      </c>
      <c r="AP60" s="140">
        <f>IF(AV54="","",AV54)</f>
        <v>21</v>
      </c>
      <c r="AQ60" s="419" t="str">
        <f>IF(AS57="","",AS57)</f>
        <v/>
      </c>
      <c r="AR60" s="144">
        <f>IF(AX57="","",AX57)</f>
        <v>14</v>
      </c>
      <c r="AS60" s="131" t="str">
        <f>IF(AR60="","","-")</f>
        <v>-</v>
      </c>
      <c r="AT60" s="140">
        <f>IF(AV57="","",AV57)</f>
        <v>21</v>
      </c>
      <c r="AU60" s="419" t="str">
        <f>IF(AW57="","",AW57)</f>
        <v>-</v>
      </c>
      <c r="AV60" s="429"/>
      <c r="AW60" s="430"/>
      <c r="AX60" s="430"/>
      <c r="AY60" s="458"/>
      <c r="AZ60" s="401"/>
      <c r="BA60" s="402"/>
      <c r="BB60" s="402"/>
      <c r="BC60" s="403"/>
      <c r="BD60" s="1"/>
      <c r="BE60" s="183">
        <f>COUNTIF(AJ59:AY61,"○")</f>
        <v>2</v>
      </c>
      <c r="BF60" s="184">
        <f>COUNTIF(AJ59:AY61,"×")</f>
        <v>1</v>
      </c>
      <c r="BG60" s="189">
        <f>(IF((AJ59&gt;AL59),1,0))+(IF((AJ60&gt;AL60),1,0))+(IF((AJ61&gt;AL61),1,0))+(IF((AN59&gt;AP59),1,0))+(IF((AN60&gt;AP60),1,0))+(IF((AN61&gt;AP61),1,0))+(IF((AR59&gt;AT59),1,0))+(IF((AR60&gt;AT60),1,0))+(IF((AR61&gt;AT61),1,0))+(IF((AV59&gt;AX59),1,0))+(IF((AV60&gt;AX60),1,0))+(IF((AV61&gt;AX61),1,0))</f>
        <v>4</v>
      </c>
      <c r="BH60" s="190">
        <f>(IF((AJ59&lt;AL59),1,0))+(IF((AJ60&lt;AL60),1,0))+(IF((AJ61&lt;AL61),1,0))+(IF((AN59&lt;AP59),1,0))+(IF((AN60&lt;AP60),1,0))+(IF((AN61&lt;AP61),1,0))+(IF((AR59&lt;AT59),1,0))+(IF((AR60&lt;AT60),1,0))+(IF((AR61&lt;AT61),1,0))+(IF((AV59&lt;AX59),1,0))+(IF((AV60&lt;AX60),1,0))+(IF((AV61&lt;AX61),1,0))</f>
        <v>3</v>
      </c>
      <c r="BI60" s="191">
        <f>BG60-BH60</f>
        <v>1</v>
      </c>
      <c r="BJ60" s="184">
        <f>SUM(AJ59:AJ61,AN59:AN61,AR59:AR61,AV59:AV61)</f>
        <v>128</v>
      </c>
      <c r="BK60" s="184">
        <f>SUM(AL59:AL61,AP59:AP61,AT59:AT61,AX59:AX61)</f>
        <v>132</v>
      </c>
      <c r="BL60" s="188">
        <f>BJ60-BK60</f>
        <v>-4</v>
      </c>
    </row>
    <row r="61" spans="2:64" ht="14.1" customHeight="1" thickBot="1">
      <c r="B61" s="65"/>
      <c r="C61" s="65"/>
      <c r="D61" s="65"/>
      <c r="E61" s="65"/>
      <c r="F61" s="65"/>
      <c r="G61" s="65"/>
      <c r="H61" s="34"/>
      <c r="I61" s="34"/>
      <c r="J61" s="34"/>
      <c r="K61" s="34"/>
      <c r="L61" s="34"/>
      <c r="M61" s="34"/>
      <c r="N61" s="34"/>
      <c r="O61" s="34"/>
      <c r="P61" s="34"/>
      <c r="Q61" s="34"/>
      <c r="R61" s="34"/>
      <c r="S61" s="34"/>
      <c r="T61" s="34"/>
      <c r="U61" s="34"/>
      <c r="V61" s="34"/>
      <c r="W61" s="34"/>
      <c r="X61" s="34"/>
      <c r="Y61" s="34"/>
      <c r="Z61" s="34"/>
      <c r="AA61" s="34"/>
      <c r="AB61" s="460"/>
      <c r="AC61" s="461"/>
      <c r="AD61" s="461"/>
      <c r="AE61" s="461"/>
      <c r="AF61" s="353"/>
      <c r="AG61" s="353"/>
      <c r="AH61" s="353"/>
      <c r="AI61" s="354"/>
      <c r="AJ61" s="148" t="str">
        <f>IF(AX52="","",AX52)</f>
        <v/>
      </c>
      <c r="AK61" s="149" t="str">
        <f t="shared" si="10"/>
        <v/>
      </c>
      <c r="AL61" s="150" t="str">
        <f>IF(AV52="","",AV52)</f>
        <v/>
      </c>
      <c r="AM61" s="466" t="str">
        <f>IF(AO58="","",AO58)</f>
        <v/>
      </c>
      <c r="AN61" s="151">
        <f>IF(AX55="","",AX55)</f>
        <v>21</v>
      </c>
      <c r="AO61" s="149" t="str">
        <f t="shared" si="11"/>
        <v>-</v>
      </c>
      <c r="AP61" s="150">
        <f>IF(AV55="","",AV55)</f>
        <v>13</v>
      </c>
      <c r="AQ61" s="466" t="str">
        <f>IF(AS58="","",AS58)</f>
        <v/>
      </c>
      <c r="AR61" s="151" t="str">
        <f>IF(AX58="","",AX58)</f>
        <v/>
      </c>
      <c r="AS61" s="149" t="str">
        <f>IF(AR61="","","-")</f>
        <v/>
      </c>
      <c r="AT61" s="150" t="str">
        <f>IF(AV58="","",AV58)</f>
        <v/>
      </c>
      <c r="AU61" s="466" t="str">
        <f>IF(AW58="","",AW58)</f>
        <v/>
      </c>
      <c r="AV61" s="442"/>
      <c r="AW61" s="443"/>
      <c r="AX61" s="443"/>
      <c r="AY61" s="459"/>
      <c r="AZ61" s="120">
        <f>BE60</f>
        <v>2</v>
      </c>
      <c r="BA61" s="121" t="s">
        <v>10</v>
      </c>
      <c r="BB61" s="121">
        <f>BF60</f>
        <v>1</v>
      </c>
      <c r="BC61" s="122" t="s">
        <v>7</v>
      </c>
      <c r="BD61" s="1"/>
      <c r="BE61" s="192"/>
      <c r="BF61" s="193"/>
      <c r="BG61" s="192"/>
      <c r="BH61" s="193"/>
      <c r="BI61" s="194"/>
      <c r="BJ61" s="193"/>
      <c r="BK61" s="193"/>
      <c r="BL61" s="194"/>
    </row>
    <row r="62" spans="2:64" ht="15" customHeight="1">
      <c r="B62" s="65"/>
      <c r="C62" s="65"/>
      <c r="D62" s="65"/>
      <c r="E62" s="65"/>
      <c r="F62" s="65"/>
      <c r="G62" s="65"/>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5"/>
      <c r="AK62" s="35"/>
      <c r="BE62" s="179"/>
      <c r="BF62" s="179"/>
      <c r="BG62" s="179"/>
      <c r="BH62" s="179"/>
      <c r="BI62" s="179"/>
      <c r="BJ62" s="179"/>
      <c r="BK62" s="179"/>
      <c r="BL62" s="179"/>
    </row>
    <row r="63" spans="2:64" ht="15" customHeight="1">
      <c r="B63" s="65"/>
      <c r="C63" s="65"/>
      <c r="D63" s="65"/>
      <c r="E63" s="65"/>
      <c r="F63" s="65"/>
      <c r="G63" s="65"/>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5"/>
      <c r="AK63" s="35"/>
      <c r="BE63" s="179"/>
      <c r="BF63" s="179"/>
      <c r="BG63" s="179"/>
      <c r="BH63" s="179"/>
      <c r="BI63" s="179"/>
      <c r="BJ63" s="179"/>
      <c r="BK63" s="179"/>
      <c r="BL63" s="179"/>
    </row>
    <row r="64" spans="2:64" ht="15" customHeight="1" thickBot="1">
      <c r="B64" s="82"/>
      <c r="C64" s="82"/>
      <c r="D64" s="82"/>
      <c r="E64" s="82"/>
      <c r="F64" s="82"/>
      <c r="G64" s="82"/>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4"/>
      <c r="AK64" s="84"/>
      <c r="AL64" s="85"/>
      <c r="AM64" s="85"/>
      <c r="AN64" s="85"/>
      <c r="AO64" s="85"/>
      <c r="AP64" s="85"/>
      <c r="AQ64" s="85"/>
      <c r="AR64" s="85"/>
      <c r="AS64" s="85"/>
      <c r="AT64" s="85"/>
      <c r="AU64" s="85"/>
      <c r="AV64" s="85"/>
      <c r="AW64" s="85"/>
      <c r="AX64" s="85"/>
      <c r="AY64" s="85"/>
      <c r="AZ64" s="85"/>
      <c r="BA64" s="85"/>
      <c r="BB64" s="85"/>
      <c r="BC64" s="85"/>
      <c r="BD64" s="85"/>
      <c r="BE64" s="198"/>
      <c r="BF64" s="198"/>
      <c r="BG64" s="198"/>
      <c r="BH64" s="179"/>
      <c r="BI64" s="179"/>
      <c r="BJ64" s="179"/>
      <c r="BK64" s="179"/>
      <c r="BL64" s="179"/>
    </row>
    <row r="65" spans="2:64" ht="15" customHeight="1">
      <c r="B65" s="65"/>
      <c r="C65" s="65"/>
      <c r="D65" s="65"/>
      <c r="E65" s="65"/>
      <c r="F65" s="65"/>
      <c r="G65" s="65"/>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5"/>
      <c r="AK65" s="35"/>
      <c r="BE65" s="179"/>
      <c r="BF65" s="179"/>
      <c r="BG65" s="179"/>
      <c r="BH65" s="179"/>
      <c r="BI65" s="179"/>
      <c r="BJ65" s="179"/>
      <c r="BK65" s="179"/>
      <c r="BL65" s="179"/>
    </row>
    <row r="66" spans="2:64" ht="15" customHeight="1" thickBot="1">
      <c r="B66" s="65"/>
      <c r="C66" s="65"/>
      <c r="D66" s="65"/>
      <c r="E66" s="65"/>
      <c r="F66" s="65"/>
      <c r="G66" s="65"/>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5"/>
      <c r="AK66" s="35"/>
      <c r="BE66" s="179"/>
      <c r="BF66" s="179"/>
      <c r="BG66" s="179"/>
      <c r="BH66" s="179"/>
      <c r="BI66" s="179"/>
      <c r="BJ66" s="179"/>
      <c r="BK66" s="179"/>
      <c r="BL66" s="179"/>
    </row>
    <row r="67" spans="2:64" ht="14.1" customHeight="1">
      <c r="B67" s="515" t="s">
        <v>64</v>
      </c>
      <c r="C67" s="515"/>
      <c r="D67" s="515"/>
      <c r="E67" s="515"/>
      <c r="F67" s="515"/>
      <c r="G67" s="515"/>
      <c r="H67" s="247"/>
      <c r="I67" s="247"/>
      <c r="J67" s="247"/>
      <c r="K67" s="247"/>
      <c r="L67" s="247"/>
      <c r="M67" s="247"/>
      <c r="N67" s="247"/>
      <c r="O67" s="247"/>
      <c r="P67" s="247"/>
      <c r="Q67" s="247"/>
      <c r="R67" s="247"/>
      <c r="S67" s="247"/>
      <c r="T67" s="247"/>
      <c r="U67" s="60"/>
      <c r="V67" s="24"/>
      <c r="W67" s="24"/>
      <c r="X67" s="24"/>
      <c r="Y67" s="24"/>
      <c r="Z67" s="24"/>
      <c r="AA67" s="24"/>
      <c r="AB67" s="355" t="s">
        <v>65</v>
      </c>
      <c r="AC67" s="356"/>
      <c r="AD67" s="356"/>
      <c r="AE67" s="356"/>
      <c r="AF67" s="356"/>
      <c r="AG67" s="356"/>
      <c r="AH67" s="356"/>
      <c r="AI67" s="357"/>
      <c r="AJ67" s="447" t="str">
        <f>AB69</f>
        <v>田岡勇人</v>
      </c>
      <c r="AK67" s="436"/>
      <c r="AL67" s="436"/>
      <c r="AM67" s="437"/>
      <c r="AN67" s="435" t="str">
        <f>AB72</f>
        <v>石川澄広</v>
      </c>
      <c r="AO67" s="436"/>
      <c r="AP67" s="436"/>
      <c r="AQ67" s="437"/>
      <c r="AR67" s="435" t="str">
        <f>AB75</f>
        <v>山川慶翔</v>
      </c>
      <c r="AS67" s="436"/>
      <c r="AT67" s="436"/>
      <c r="AU67" s="437"/>
      <c r="AV67" s="435" t="str">
        <f>AB78</f>
        <v>加藤淳二</v>
      </c>
      <c r="AW67" s="436"/>
      <c r="AX67" s="436"/>
      <c r="AY67" s="438"/>
      <c r="AZ67" s="439" t="s">
        <v>1</v>
      </c>
      <c r="BA67" s="440"/>
      <c r="BB67" s="440"/>
      <c r="BC67" s="441"/>
      <c r="BD67" s="1"/>
      <c r="BE67" s="388" t="s">
        <v>3</v>
      </c>
      <c r="BF67" s="390"/>
      <c r="BG67" s="388" t="s">
        <v>4</v>
      </c>
      <c r="BH67" s="389"/>
      <c r="BI67" s="390"/>
      <c r="BJ67" s="391" t="s">
        <v>5</v>
      </c>
      <c r="BK67" s="392"/>
      <c r="BL67" s="393"/>
    </row>
    <row r="68" spans="2:64" ht="14.1" customHeight="1" thickBot="1">
      <c r="B68" s="515"/>
      <c r="C68" s="515"/>
      <c r="D68" s="515"/>
      <c r="E68" s="515"/>
      <c r="F68" s="515"/>
      <c r="G68" s="515"/>
      <c r="H68" s="247"/>
      <c r="I68" s="247"/>
      <c r="J68" s="247"/>
      <c r="K68" s="247"/>
      <c r="L68" s="247"/>
      <c r="M68" s="247"/>
      <c r="N68" s="247"/>
      <c r="O68" s="247"/>
      <c r="P68" s="247"/>
      <c r="Q68" s="247"/>
      <c r="R68" s="247"/>
      <c r="S68" s="247"/>
      <c r="T68" s="247"/>
      <c r="U68" s="60"/>
      <c r="V68" s="24"/>
      <c r="W68" s="24"/>
      <c r="X68" s="24"/>
      <c r="Y68" s="24"/>
      <c r="Z68" s="24"/>
      <c r="AA68" s="24"/>
      <c r="AB68" s="358"/>
      <c r="AC68" s="359"/>
      <c r="AD68" s="359"/>
      <c r="AE68" s="359"/>
      <c r="AF68" s="359"/>
      <c r="AG68" s="359"/>
      <c r="AH68" s="359"/>
      <c r="AI68" s="360"/>
      <c r="AJ68" s="496" t="str">
        <f>AB70</f>
        <v>長野祐也</v>
      </c>
      <c r="AK68" s="497"/>
      <c r="AL68" s="497"/>
      <c r="AM68" s="498"/>
      <c r="AN68" s="499" t="str">
        <f>AB73</f>
        <v>脇 太翼</v>
      </c>
      <c r="AO68" s="497"/>
      <c r="AP68" s="497"/>
      <c r="AQ68" s="498"/>
      <c r="AR68" s="499" t="str">
        <f>AB76</f>
        <v>合田拳斗</v>
      </c>
      <c r="AS68" s="497"/>
      <c r="AT68" s="497"/>
      <c r="AU68" s="498"/>
      <c r="AV68" s="499" t="str">
        <f>AB79</f>
        <v>首藤祐輔</v>
      </c>
      <c r="AW68" s="497"/>
      <c r="AX68" s="497"/>
      <c r="AY68" s="500"/>
      <c r="AZ68" s="448" t="s">
        <v>2</v>
      </c>
      <c r="BA68" s="449"/>
      <c r="BB68" s="449"/>
      <c r="BC68" s="450"/>
      <c r="BD68" s="1"/>
      <c r="BE68" s="195" t="s">
        <v>6</v>
      </c>
      <c r="BF68" s="196" t="s">
        <v>7</v>
      </c>
      <c r="BG68" s="195" t="s">
        <v>28</v>
      </c>
      <c r="BH68" s="196" t="s">
        <v>8</v>
      </c>
      <c r="BI68" s="197" t="s">
        <v>9</v>
      </c>
      <c r="BJ68" s="196" t="s">
        <v>28</v>
      </c>
      <c r="BK68" s="196" t="s">
        <v>8</v>
      </c>
      <c r="BL68" s="197" t="s">
        <v>9</v>
      </c>
    </row>
    <row r="69" spans="2:64" ht="14.1" customHeight="1">
      <c r="B69" s="515"/>
      <c r="C69" s="515"/>
      <c r="D69" s="515"/>
      <c r="E69" s="515"/>
      <c r="F69" s="515"/>
      <c r="G69" s="515"/>
      <c r="H69" s="247"/>
      <c r="I69" s="247"/>
      <c r="J69" s="247"/>
      <c r="K69" s="247"/>
      <c r="L69" s="247"/>
      <c r="M69" s="247"/>
      <c r="N69" s="247"/>
      <c r="O69" s="247"/>
      <c r="P69" s="247"/>
      <c r="Q69" s="247"/>
      <c r="R69" s="247"/>
      <c r="S69" s="247"/>
      <c r="T69" s="247"/>
      <c r="U69" s="60"/>
      <c r="V69" s="24"/>
      <c r="W69" s="24"/>
      <c r="X69" s="24"/>
      <c r="Y69" s="24"/>
      <c r="Z69" s="24"/>
      <c r="AA69" s="24"/>
      <c r="AB69" s="368" t="s">
        <v>136</v>
      </c>
      <c r="AC69" s="369"/>
      <c r="AD69" s="369"/>
      <c r="AE69" s="369"/>
      <c r="AF69" s="364" t="s">
        <v>14</v>
      </c>
      <c r="AG69" s="364"/>
      <c r="AH69" s="364"/>
      <c r="AI69" s="365"/>
      <c r="AJ69" s="471"/>
      <c r="AK69" s="472"/>
      <c r="AL69" s="472"/>
      <c r="AM69" s="473"/>
      <c r="AN69" s="130">
        <v>21</v>
      </c>
      <c r="AO69" s="131" t="str">
        <f>IF(AN69="","","-")</f>
        <v>-</v>
      </c>
      <c r="AP69" s="132">
        <v>17</v>
      </c>
      <c r="AQ69" s="394" t="str">
        <f>IF(AN69&lt;&gt;"",IF(AN69&gt;AP69,IF(AN70&gt;AP70,"○",IF(AN71&gt;AP71,"○","×")),IF(AN70&gt;AP70,IF(AN71&gt;AP71,"○","×"),"×")),"")</f>
        <v>○</v>
      </c>
      <c r="AR69" s="130">
        <v>21</v>
      </c>
      <c r="AS69" s="133" t="str">
        <f t="shared" ref="AS69:AS74" si="12">IF(AR69="","","-")</f>
        <v>-</v>
      </c>
      <c r="AT69" s="134">
        <v>13</v>
      </c>
      <c r="AU69" s="394" t="str">
        <f>IF(AR69&lt;&gt;"",IF(AR69&gt;AT69,IF(AR70&gt;AT70,"○",IF(AR71&gt;AT71,"○","×")),IF(AR70&gt;AT70,IF(AR71&gt;AT71,"○","×"),"×")),"")</f>
        <v>○</v>
      </c>
      <c r="AV69" s="135">
        <v>21</v>
      </c>
      <c r="AW69" s="133" t="str">
        <f t="shared" ref="AW69:AW77" si="13">IF(AV69="","","-")</f>
        <v>-</v>
      </c>
      <c r="AX69" s="132">
        <v>11</v>
      </c>
      <c r="AY69" s="414" t="str">
        <f>IF(AV69&lt;&gt;"",IF(AV69&gt;AX69,IF(AV70&gt;AX70,"○",IF(AV71&gt;AX71,"○","×")),IF(AV70&gt;AX70,IF(AV71&gt;AX71,"○","×"),"×")),"")</f>
        <v>○</v>
      </c>
      <c r="AZ69" s="415" t="s">
        <v>256</v>
      </c>
      <c r="BA69" s="416"/>
      <c r="BB69" s="416"/>
      <c r="BC69" s="417"/>
      <c r="BD69" s="1"/>
      <c r="BE69" s="183"/>
      <c r="BF69" s="184"/>
      <c r="BG69" s="185"/>
      <c r="BH69" s="186"/>
      <c r="BI69" s="187"/>
      <c r="BJ69" s="184"/>
      <c r="BK69" s="184"/>
      <c r="BL69" s="188"/>
    </row>
    <row r="70" spans="2:64" ht="14.1" customHeight="1">
      <c r="B70" s="247" t="s">
        <v>44</v>
      </c>
      <c r="C70" s="26"/>
      <c r="D70" s="22"/>
      <c r="E70" s="22"/>
      <c r="F70" s="22"/>
      <c r="G70" s="22"/>
      <c r="H70" s="22"/>
      <c r="I70" s="22"/>
      <c r="J70" s="22"/>
      <c r="K70" s="22"/>
      <c r="L70" s="22"/>
      <c r="M70" s="22"/>
      <c r="N70" s="23"/>
      <c r="O70" s="23"/>
      <c r="P70" s="23"/>
      <c r="Q70" s="23"/>
      <c r="R70" s="23"/>
      <c r="S70" s="23"/>
      <c r="T70" s="23"/>
      <c r="U70" s="23"/>
      <c r="V70" s="24"/>
      <c r="W70" s="24"/>
      <c r="X70" s="24"/>
      <c r="Y70" s="24"/>
      <c r="Z70" s="24"/>
      <c r="AA70" s="24"/>
      <c r="AB70" s="345" t="s">
        <v>68</v>
      </c>
      <c r="AC70" s="346"/>
      <c r="AD70" s="346"/>
      <c r="AE70" s="346"/>
      <c r="AF70" s="351" t="s">
        <v>14</v>
      </c>
      <c r="AG70" s="351"/>
      <c r="AH70" s="351"/>
      <c r="AI70" s="352"/>
      <c r="AJ70" s="474"/>
      <c r="AK70" s="430"/>
      <c r="AL70" s="430"/>
      <c r="AM70" s="431"/>
      <c r="AN70" s="130">
        <v>21</v>
      </c>
      <c r="AO70" s="131" t="str">
        <f>IF(AN70="","","-")</f>
        <v>-</v>
      </c>
      <c r="AP70" s="136">
        <v>13</v>
      </c>
      <c r="AQ70" s="395"/>
      <c r="AR70" s="130">
        <v>21</v>
      </c>
      <c r="AS70" s="131" t="str">
        <f t="shared" si="12"/>
        <v>-</v>
      </c>
      <c r="AT70" s="132">
        <v>15</v>
      </c>
      <c r="AU70" s="395"/>
      <c r="AV70" s="130">
        <v>21</v>
      </c>
      <c r="AW70" s="131" t="str">
        <f t="shared" si="13"/>
        <v>-</v>
      </c>
      <c r="AX70" s="132">
        <v>7</v>
      </c>
      <c r="AY70" s="410"/>
      <c r="AZ70" s="401"/>
      <c r="BA70" s="402"/>
      <c r="BB70" s="402"/>
      <c r="BC70" s="403"/>
      <c r="BD70" s="1"/>
      <c r="BE70" s="183">
        <f>COUNTIF(AJ69:AY71,"○")</f>
        <v>3</v>
      </c>
      <c r="BF70" s="184">
        <f>COUNTIF(AJ69:AY71,"×")</f>
        <v>0</v>
      </c>
      <c r="BG70" s="189">
        <f>(IF((AJ69&gt;AL69),1,0))+(IF((AJ70&gt;AL70),1,0))+(IF((AJ71&gt;AL71),1,0))+(IF((AN69&gt;AP69),1,0))+(IF((AN70&gt;AP70),1,0))+(IF((AN71&gt;AP71),1,0))+(IF((AR69&gt;AT69),1,0))+(IF((AR70&gt;AT70),1,0))+(IF((AR71&gt;AT71),1,0))+(IF((AV69&gt;AX69),1,0))+(IF((AV70&gt;AX70),1,0))+(IF((AV71&gt;AX71),1,0))</f>
        <v>6</v>
      </c>
      <c r="BH70" s="190">
        <f>(IF((AJ69&lt;AL69),1,0))+(IF((AJ70&lt;AL70),1,0))+(IF((AJ71&lt;AL71),1,0))+(IF((AN69&lt;AP69),1,0))+(IF((AN70&lt;AP70),1,0))+(IF((AN71&lt;AP71),1,0))+(IF((AR69&lt;AT69),1,0))+(IF((AR70&lt;AT70),1,0))+(IF((AR71&lt;AT71),1,0))+(IF((AV69&lt;AX69),1,0))+(IF((AV70&lt;AX70),1,0))+(IF((AV71&lt;AX71),1,0))</f>
        <v>0</v>
      </c>
      <c r="BI70" s="191">
        <f>BG70-BH70</f>
        <v>6</v>
      </c>
      <c r="BJ70" s="184">
        <f>SUM(AJ69:AJ71,AN69:AN71,AR69:AR71,AV69:AV71)</f>
        <v>126</v>
      </c>
      <c r="BK70" s="184">
        <f>SUM(AL69:AL71,AP69:AP71,AT69:AT71,AX69:AX71)</f>
        <v>76</v>
      </c>
      <c r="BL70" s="188">
        <f>BJ70-BK70</f>
        <v>50</v>
      </c>
    </row>
    <row r="71" spans="2:64" ht="14.1" customHeight="1">
      <c r="B71" s="22"/>
      <c r="C71" s="26"/>
      <c r="D71" s="22"/>
      <c r="E71" s="22"/>
      <c r="F71" s="22"/>
      <c r="G71" s="22"/>
      <c r="H71" s="22"/>
      <c r="I71" s="22"/>
      <c r="J71" s="22"/>
      <c r="K71" s="22"/>
      <c r="L71" s="22"/>
      <c r="M71" s="22"/>
      <c r="N71" s="23"/>
      <c r="O71" s="23"/>
      <c r="P71" s="23"/>
      <c r="Q71" s="23"/>
      <c r="R71" s="23"/>
      <c r="S71" s="23"/>
      <c r="T71" s="23"/>
      <c r="U71" s="23"/>
      <c r="V71" s="24"/>
      <c r="W71" s="24"/>
      <c r="X71" s="24"/>
      <c r="Y71" s="24"/>
      <c r="Z71" s="24"/>
      <c r="AA71" s="24"/>
      <c r="AB71" s="462"/>
      <c r="AC71" s="463"/>
      <c r="AD71" s="463"/>
      <c r="AE71" s="463"/>
      <c r="AF71" s="469"/>
      <c r="AG71" s="469"/>
      <c r="AH71" s="469"/>
      <c r="AI71" s="470"/>
      <c r="AJ71" s="475"/>
      <c r="AK71" s="433"/>
      <c r="AL71" s="433"/>
      <c r="AM71" s="434"/>
      <c r="AN71" s="137"/>
      <c r="AO71" s="131" t="str">
        <f>IF(AN71="","","-")</f>
        <v/>
      </c>
      <c r="AP71" s="138"/>
      <c r="AQ71" s="396"/>
      <c r="AR71" s="137"/>
      <c r="AS71" s="139" t="str">
        <f t="shared" si="12"/>
        <v/>
      </c>
      <c r="AT71" s="138"/>
      <c r="AU71" s="395"/>
      <c r="AV71" s="137"/>
      <c r="AW71" s="139" t="str">
        <f t="shared" si="13"/>
        <v/>
      </c>
      <c r="AX71" s="138"/>
      <c r="AY71" s="410"/>
      <c r="AZ71" s="118">
        <f>BE70</f>
        <v>3</v>
      </c>
      <c r="BA71" s="53" t="s">
        <v>10</v>
      </c>
      <c r="BB71" s="53">
        <f>BF70</f>
        <v>0</v>
      </c>
      <c r="BC71" s="119" t="s">
        <v>7</v>
      </c>
      <c r="BD71" s="1"/>
      <c r="BE71" s="183"/>
      <c r="BF71" s="184"/>
      <c r="BG71" s="183"/>
      <c r="BH71" s="184"/>
      <c r="BI71" s="188"/>
      <c r="BJ71" s="184"/>
      <c r="BK71" s="184"/>
      <c r="BL71" s="188"/>
    </row>
    <row r="72" spans="2:64" ht="14.1" customHeight="1">
      <c r="B72" s="491" t="str">
        <f>AB69</f>
        <v>田岡勇人</v>
      </c>
      <c r="C72" s="582" t="str">
        <f>AF69</f>
        <v>川之江ｸﾗﾌﾞ</v>
      </c>
      <c r="D72" s="510" t="s">
        <v>11</v>
      </c>
      <c r="E72" s="511"/>
      <c r="F72" s="511"/>
      <c r="G72" s="512"/>
      <c r="H72" s="45"/>
      <c r="I72" s="46"/>
      <c r="J72" s="46"/>
      <c r="K72" s="46"/>
      <c r="L72" s="46"/>
      <c r="M72" s="63"/>
      <c r="N72" s="31"/>
      <c r="O72" s="31"/>
      <c r="P72" s="31"/>
      <c r="Q72" s="31"/>
      <c r="R72" s="31"/>
      <c r="X72" s="24"/>
      <c r="Y72" s="24"/>
      <c r="Z72" s="24"/>
      <c r="AA72" s="24"/>
      <c r="AB72" s="464" t="s">
        <v>193</v>
      </c>
      <c r="AC72" s="465"/>
      <c r="AD72" s="465"/>
      <c r="AE72" s="465"/>
      <c r="AF72" s="596" t="s">
        <v>130</v>
      </c>
      <c r="AG72" s="596"/>
      <c r="AH72" s="596"/>
      <c r="AI72" s="597"/>
      <c r="AJ72" s="127">
        <f>IF(AP69="","",AP69)</f>
        <v>17</v>
      </c>
      <c r="AK72" s="131" t="str">
        <f t="shared" ref="AK72:AK80" si="14">IF(AJ72="","","-")</f>
        <v>-</v>
      </c>
      <c r="AL72" s="140">
        <f>IF(AN69="","",AN69)</f>
        <v>21</v>
      </c>
      <c r="AM72" s="418" t="str">
        <f>IF(AQ69="","",IF(AQ69="○","×",IF(AQ69="×","○")))</f>
        <v>×</v>
      </c>
      <c r="AN72" s="426"/>
      <c r="AO72" s="427"/>
      <c r="AP72" s="427"/>
      <c r="AQ72" s="428"/>
      <c r="AR72" s="130">
        <v>21</v>
      </c>
      <c r="AS72" s="131" t="str">
        <f t="shared" si="12"/>
        <v>-</v>
      </c>
      <c r="AT72" s="132">
        <v>15</v>
      </c>
      <c r="AU72" s="397" t="str">
        <f>IF(AR72&lt;&gt;"",IF(AR72&gt;AT72,IF(AR73&gt;AT73,"○",IF(AR74&gt;AT74,"○","×")),IF(AR73&gt;AT73,IF(AR74&gt;AT74,"○","×"),"×")),"")</f>
        <v>○</v>
      </c>
      <c r="AV72" s="130">
        <v>21</v>
      </c>
      <c r="AW72" s="131" t="str">
        <f t="shared" si="13"/>
        <v>-</v>
      </c>
      <c r="AX72" s="132">
        <v>10</v>
      </c>
      <c r="AY72" s="409" t="str">
        <f>IF(AV72&lt;&gt;"",IF(AV72&gt;AX72,IF(AV73&gt;AX73,"○",IF(AV74&gt;AX74,"○","×")),IF(AV73&gt;AX73,IF(AV74&gt;AX74,"○","×"),"×")),"")</f>
        <v>○</v>
      </c>
      <c r="AZ72" s="398" t="s">
        <v>257</v>
      </c>
      <c r="BA72" s="399"/>
      <c r="BB72" s="399"/>
      <c r="BC72" s="400"/>
      <c r="BD72" s="1"/>
      <c r="BE72" s="185"/>
      <c r="BF72" s="186"/>
      <c r="BG72" s="185"/>
      <c r="BH72" s="186"/>
      <c r="BI72" s="187"/>
      <c r="BJ72" s="186"/>
      <c r="BK72" s="186"/>
      <c r="BL72" s="187"/>
    </row>
    <row r="73" spans="2:64" ht="14.1" customHeight="1">
      <c r="B73" s="477"/>
      <c r="C73" s="581"/>
      <c r="D73" s="483"/>
      <c r="E73" s="484"/>
      <c r="F73" s="484"/>
      <c r="G73" s="485"/>
      <c r="H73" s="45"/>
      <c r="I73" s="46"/>
      <c r="J73" s="46"/>
      <c r="K73" s="46"/>
      <c r="L73" s="46"/>
      <c r="M73" s="63"/>
      <c r="N73" s="32"/>
      <c r="O73" s="32"/>
      <c r="P73" s="32"/>
      <c r="Q73" s="32"/>
      <c r="R73" s="32"/>
      <c r="S73" s="32"/>
      <c r="T73" s="32"/>
      <c r="U73" s="32"/>
      <c r="V73" s="32"/>
      <c r="W73" s="32"/>
      <c r="X73" s="24"/>
      <c r="Y73" s="24"/>
      <c r="Z73" s="24"/>
      <c r="AA73" s="24"/>
      <c r="AB73" s="345" t="s">
        <v>180</v>
      </c>
      <c r="AC73" s="346"/>
      <c r="AD73" s="346"/>
      <c r="AE73" s="346"/>
      <c r="AF73" s="588"/>
      <c r="AG73" s="588"/>
      <c r="AH73" s="588"/>
      <c r="AI73" s="589"/>
      <c r="AJ73" s="127">
        <f>IF(AP70="","",AP70)</f>
        <v>13</v>
      </c>
      <c r="AK73" s="131" t="str">
        <f t="shared" si="14"/>
        <v>-</v>
      </c>
      <c r="AL73" s="140">
        <f>IF(AN70="","",AN70)</f>
        <v>21</v>
      </c>
      <c r="AM73" s="419" t="str">
        <f>IF(AO70="","",AO70)</f>
        <v>-</v>
      </c>
      <c r="AN73" s="429"/>
      <c r="AO73" s="430"/>
      <c r="AP73" s="430"/>
      <c r="AQ73" s="431"/>
      <c r="AR73" s="130">
        <v>21</v>
      </c>
      <c r="AS73" s="131" t="str">
        <f t="shared" si="12"/>
        <v>-</v>
      </c>
      <c r="AT73" s="132">
        <v>10</v>
      </c>
      <c r="AU73" s="395"/>
      <c r="AV73" s="130">
        <v>21</v>
      </c>
      <c r="AW73" s="131" t="str">
        <f t="shared" si="13"/>
        <v>-</v>
      </c>
      <c r="AX73" s="132">
        <v>13</v>
      </c>
      <c r="AY73" s="410"/>
      <c r="AZ73" s="401"/>
      <c r="BA73" s="402"/>
      <c r="BB73" s="402"/>
      <c r="BC73" s="403"/>
      <c r="BD73" s="1"/>
      <c r="BE73" s="183">
        <f>COUNTIF(AJ72:AY74,"○")</f>
        <v>2</v>
      </c>
      <c r="BF73" s="184">
        <f>COUNTIF(AJ72:AY74,"×")</f>
        <v>1</v>
      </c>
      <c r="BG73" s="189">
        <f>(IF((AJ72&gt;AL72),1,0))+(IF((AJ73&gt;AL73),1,0))+(IF((AJ74&gt;AL74),1,0))+(IF((AN72&gt;AP72),1,0))+(IF((AN73&gt;AP73),1,0))+(IF((AN74&gt;AP74),1,0))+(IF((AR72&gt;AT72),1,0))+(IF((AR73&gt;AT73),1,0))+(IF((AR74&gt;AT74),1,0))+(IF((AV72&gt;AX72),1,0))+(IF((AV73&gt;AX73),1,0))+(IF((AV74&gt;AX74),1,0))</f>
        <v>4</v>
      </c>
      <c r="BH73" s="190">
        <f>(IF((AJ72&lt;AL72),1,0))+(IF((AJ73&lt;AL73),1,0))+(IF((AJ74&lt;AL74),1,0))+(IF((AN72&lt;AP72),1,0))+(IF((AN73&lt;AP73),1,0))+(IF((AN74&lt;AP74),1,0))+(IF((AR72&lt;AT72),1,0))+(IF((AR73&lt;AT73),1,0))+(IF((AR74&lt;AT74),1,0))+(IF((AV72&lt;AX72),1,0))+(IF((AV73&lt;AX73),1,0))+(IF((AV74&lt;AX74),1,0))</f>
        <v>2</v>
      </c>
      <c r="BI73" s="191">
        <f>BG73-BH73</f>
        <v>2</v>
      </c>
      <c r="BJ73" s="184">
        <f>SUM(AJ72:AJ74,AN72:AN74,AR72:AR74,AV72:AV74)</f>
        <v>114</v>
      </c>
      <c r="BK73" s="184">
        <f>SUM(AL72:AL74,AP72:AP74,AT72:AT74,AX72:AX74)</f>
        <v>90</v>
      </c>
      <c r="BL73" s="188">
        <f>BJ73-BK73</f>
        <v>24</v>
      </c>
    </row>
    <row r="74" spans="2:64" ht="14.1" customHeight="1">
      <c r="B74" s="491" t="str">
        <f>AB70</f>
        <v>長野祐也</v>
      </c>
      <c r="C74" s="582" t="str">
        <f>AF70</f>
        <v>川之江ｸﾗﾌﾞ</v>
      </c>
      <c r="D74" s="483"/>
      <c r="E74" s="484"/>
      <c r="F74" s="484"/>
      <c r="G74" s="485"/>
      <c r="H74" s="308"/>
      <c r="I74" s="309"/>
      <c r="J74" s="310"/>
      <c r="K74" s="311"/>
      <c r="L74" s="172"/>
      <c r="M74" s="172"/>
      <c r="N74" s="32"/>
      <c r="O74" s="32"/>
      <c r="P74" s="32"/>
      <c r="Q74" s="32"/>
      <c r="R74" s="32"/>
      <c r="S74" s="32"/>
      <c r="T74" s="32"/>
      <c r="U74" s="32"/>
      <c r="V74" s="32"/>
      <c r="W74" s="32"/>
      <c r="X74" s="24"/>
      <c r="Y74" s="24"/>
      <c r="Z74" s="24"/>
      <c r="AA74" s="24"/>
      <c r="AB74" s="462"/>
      <c r="AC74" s="463"/>
      <c r="AD74" s="463"/>
      <c r="AE74" s="463"/>
      <c r="AF74" s="590"/>
      <c r="AG74" s="590"/>
      <c r="AH74" s="590"/>
      <c r="AI74" s="591"/>
      <c r="AJ74" s="141" t="str">
        <f>IF(AP71="","",AP71)</f>
        <v/>
      </c>
      <c r="AK74" s="131" t="str">
        <f t="shared" si="14"/>
        <v/>
      </c>
      <c r="AL74" s="142" t="str">
        <f>IF(AN71="","",AN71)</f>
        <v/>
      </c>
      <c r="AM74" s="420" t="str">
        <f>IF(AO71="","",AO71)</f>
        <v/>
      </c>
      <c r="AN74" s="432"/>
      <c r="AO74" s="433"/>
      <c r="AP74" s="433"/>
      <c r="AQ74" s="434"/>
      <c r="AR74" s="137"/>
      <c r="AS74" s="131" t="str">
        <f t="shared" si="12"/>
        <v/>
      </c>
      <c r="AT74" s="138"/>
      <c r="AU74" s="396"/>
      <c r="AV74" s="137"/>
      <c r="AW74" s="139" t="str">
        <f t="shared" si="13"/>
        <v/>
      </c>
      <c r="AX74" s="138"/>
      <c r="AY74" s="411"/>
      <c r="AZ74" s="118">
        <f>BE73</f>
        <v>2</v>
      </c>
      <c r="BA74" s="53" t="s">
        <v>10</v>
      </c>
      <c r="BB74" s="53">
        <f>BF73</f>
        <v>1</v>
      </c>
      <c r="BC74" s="119" t="s">
        <v>7</v>
      </c>
      <c r="BD74" s="1"/>
      <c r="BE74" s="192"/>
      <c r="BF74" s="193"/>
      <c r="BG74" s="192"/>
      <c r="BH74" s="193"/>
      <c r="BI74" s="194"/>
      <c r="BJ74" s="193"/>
      <c r="BK74" s="193"/>
      <c r="BL74" s="194"/>
    </row>
    <row r="75" spans="2:64" ht="14.1" customHeight="1" thickBot="1">
      <c r="B75" s="513"/>
      <c r="C75" s="587"/>
      <c r="D75" s="483"/>
      <c r="E75" s="484"/>
      <c r="F75" s="484"/>
      <c r="G75" s="485"/>
      <c r="H75" s="312"/>
      <c r="I75" s="311">
        <v>10</v>
      </c>
      <c r="J75" s="313">
        <v>17</v>
      </c>
      <c r="K75" s="311"/>
      <c r="L75" s="172"/>
      <c r="M75" s="179"/>
      <c r="N75" s="78"/>
      <c r="O75" s="78"/>
      <c r="P75" s="78"/>
      <c r="Q75" s="78"/>
      <c r="R75" s="78"/>
      <c r="S75" s="78"/>
      <c r="T75" s="78"/>
      <c r="U75" s="78"/>
      <c r="V75" s="78"/>
      <c r="W75" s="78"/>
      <c r="X75" s="78"/>
      <c r="Y75" s="24"/>
      <c r="Z75" s="24"/>
      <c r="AA75" s="24"/>
      <c r="AB75" s="464" t="s">
        <v>131</v>
      </c>
      <c r="AC75" s="465"/>
      <c r="AD75" s="465"/>
      <c r="AE75" s="465"/>
      <c r="AF75" s="349" t="s">
        <v>133</v>
      </c>
      <c r="AG75" s="349"/>
      <c r="AH75" s="349"/>
      <c r="AI75" s="350"/>
      <c r="AJ75" s="127">
        <f>IF(AT69="","",AT69)</f>
        <v>13</v>
      </c>
      <c r="AK75" s="143" t="str">
        <f t="shared" si="14"/>
        <v>-</v>
      </c>
      <c r="AL75" s="140">
        <f>IF(AR69="","",AR69)</f>
        <v>21</v>
      </c>
      <c r="AM75" s="418" t="str">
        <f>IF(AU69="","",IF(AU69="○","×",IF(AU69="×","○")))</f>
        <v>×</v>
      </c>
      <c r="AN75" s="144">
        <f>IF(AT72="","",AT72)</f>
        <v>15</v>
      </c>
      <c r="AO75" s="131" t="str">
        <f t="shared" ref="AO75:AO80" si="15">IF(AN75="","","-")</f>
        <v>-</v>
      </c>
      <c r="AP75" s="140">
        <f>IF(AR72="","",AR72)</f>
        <v>21</v>
      </c>
      <c r="AQ75" s="418" t="str">
        <f>IF(AU72="","",IF(AU72="○","×",IF(AU72="×","○")))</f>
        <v>×</v>
      </c>
      <c r="AR75" s="426"/>
      <c r="AS75" s="427"/>
      <c r="AT75" s="427"/>
      <c r="AU75" s="428"/>
      <c r="AV75" s="130">
        <v>21</v>
      </c>
      <c r="AW75" s="131" t="str">
        <f t="shared" si="13"/>
        <v>-</v>
      </c>
      <c r="AX75" s="132">
        <v>15</v>
      </c>
      <c r="AY75" s="410" t="str">
        <f>IF(AV75&lt;&gt;"",IF(AV75&gt;AX75,IF(AV76&gt;AX76,"○",IF(AV77&gt;AX77,"○","×")),IF(AV76&gt;AX76,IF(AV77&gt;AX77,"○","×"),"×")),"")</f>
        <v>○</v>
      </c>
      <c r="AZ75" s="398" t="s">
        <v>258</v>
      </c>
      <c r="BA75" s="399"/>
      <c r="BB75" s="399"/>
      <c r="BC75" s="400"/>
      <c r="BD75" s="1"/>
      <c r="BE75" s="183"/>
      <c r="BF75" s="184"/>
      <c r="BG75" s="183"/>
      <c r="BH75" s="184"/>
      <c r="BI75" s="188"/>
      <c r="BJ75" s="184"/>
      <c r="BK75" s="184"/>
      <c r="BL75" s="188"/>
    </row>
    <row r="76" spans="2:64" ht="14.1" customHeight="1" thickTop="1">
      <c r="B76" s="476" t="str">
        <f>AB93</f>
        <v>長原凪沙</v>
      </c>
      <c r="C76" s="580" t="str">
        <f>AF93</f>
        <v>三島高</v>
      </c>
      <c r="D76" s="480" t="s">
        <v>0</v>
      </c>
      <c r="E76" s="481"/>
      <c r="F76" s="481"/>
      <c r="G76" s="482"/>
      <c r="H76" s="314"/>
      <c r="I76" s="28">
        <v>21</v>
      </c>
      <c r="J76" s="323">
        <v>21</v>
      </c>
      <c r="K76" s="310"/>
      <c r="L76" s="172"/>
      <c r="M76" s="172"/>
      <c r="N76" s="361" t="s">
        <v>16</v>
      </c>
      <c r="O76" s="361"/>
      <c r="P76" s="361"/>
      <c r="Q76" s="361"/>
      <c r="R76" s="361"/>
      <c r="S76" s="361"/>
      <c r="T76" s="361"/>
      <c r="U76" s="361"/>
      <c r="V76" s="361"/>
      <c r="W76" s="361"/>
      <c r="X76" s="78"/>
      <c r="Y76" s="24"/>
      <c r="Z76" s="24"/>
      <c r="AA76" s="24"/>
      <c r="AB76" s="345" t="s">
        <v>132</v>
      </c>
      <c r="AC76" s="346"/>
      <c r="AD76" s="346"/>
      <c r="AE76" s="346"/>
      <c r="AF76" s="351" t="s">
        <v>133</v>
      </c>
      <c r="AG76" s="351"/>
      <c r="AH76" s="351"/>
      <c r="AI76" s="352"/>
      <c r="AJ76" s="127">
        <f>IF(AT70="","",AT70)</f>
        <v>15</v>
      </c>
      <c r="AK76" s="131" t="str">
        <f t="shared" si="14"/>
        <v>-</v>
      </c>
      <c r="AL76" s="140">
        <f>IF(AR70="","",AR70)</f>
        <v>21</v>
      </c>
      <c r="AM76" s="419" t="str">
        <f>IF(AO73="","",AO73)</f>
        <v/>
      </c>
      <c r="AN76" s="144">
        <f>IF(AT73="","",AT73)</f>
        <v>10</v>
      </c>
      <c r="AO76" s="131" t="str">
        <f t="shared" si="15"/>
        <v>-</v>
      </c>
      <c r="AP76" s="140">
        <f>IF(AR73="","",AR73)</f>
        <v>21</v>
      </c>
      <c r="AQ76" s="419" t="str">
        <f>IF(AS73="","",AS73)</f>
        <v>-</v>
      </c>
      <c r="AR76" s="429"/>
      <c r="AS76" s="430"/>
      <c r="AT76" s="430"/>
      <c r="AU76" s="431"/>
      <c r="AV76" s="130">
        <v>21</v>
      </c>
      <c r="AW76" s="131" t="str">
        <f t="shared" si="13"/>
        <v>-</v>
      </c>
      <c r="AX76" s="132">
        <v>14</v>
      </c>
      <c r="AY76" s="410"/>
      <c r="AZ76" s="401"/>
      <c r="BA76" s="402"/>
      <c r="BB76" s="402"/>
      <c r="BC76" s="403"/>
      <c r="BD76" s="1"/>
      <c r="BE76" s="183">
        <f>COUNTIF(AJ75:AY77,"○")</f>
        <v>1</v>
      </c>
      <c r="BF76" s="184">
        <f>COUNTIF(AJ75:AY77,"×")</f>
        <v>2</v>
      </c>
      <c r="BG76" s="189">
        <f>(IF((AJ75&gt;AL75),1,0))+(IF((AJ76&gt;AL76),1,0))+(IF((AJ77&gt;AL77),1,0))+(IF((AN75&gt;AP75),1,0))+(IF((AN76&gt;AP76),1,0))+(IF((AN77&gt;AP77),1,0))+(IF((AR75&gt;AT75),1,0))+(IF((AR76&gt;AT76),1,0))+(IF((AR77&gt;AT77),1,0))+(IF((AV75&gt;AX75),1,0))+(IF((AV76&gt;AX76),1,0))+(IF((AV77&gt;AX77),1,0))</f>
        <v>2</v>
      </c>
      <c r="BH76" s="190">
        <f>(IF((AJ75&lt;AL75),1,0))+(IF((AJ76&lt;AL76),1,0))+(IF((AJ77&lt;AL77),1,0))+(IF((AN75&lt;AP75),1,0))+(IF((AN76&lt;AP76),1,0))+(IF((AN77&lt;AP77),1,0))+(IF((AR75&lt;AT75),1,0))+(IF((AR76&lt;AT76),1,0))+(IF((AR77&lt;AT77),1,0))+(IF((AV75&lt;AX75),1,0))+(IF((AV76&lt;AX76),1,0))+(IF((AV77&lt;AX77),1,0))</f>
        <v>4</v>
      </c>
      <c r="BI76" s="191">
        <f>BG76-BH76</f>
        <v>-2</v>
      </c>
      <c r="BJ76" s="184">
        <f>SUM(AJ75:AJ77,AN75:AN77,AR75:AR77,AV75:AV77)</f>
        <v>95</v>
      </c>
      <c r="BK76" s="184">
        <f>SUM(AL75:AL77,AP75:AP77,AT75:AT77,AX75:AX77)</f>
        <v>113</v>
      </c>
      <c r="BL76" s="188">
        <f>BJ76-BK76</f>
        <v>-18</v>
      </c>
    </row>
    <row r="77" spans="2:64" ht="14.1" customHeight="1" thickBot="1">
      <c r="B77" s="477"/>
      <c r="C77" s="581"/>
      <c r="D77" s="483"/>
      <c r="E77" s="484"/>
      <c r="F77" s="484"/>
      <c r="G77" s="485"/>
      <c r="H77" s="328"/>
      <c r="I77" s="329"/>
      <c r="J77" s="319"/>
      <c r="K77" s="313"/>
      <c r="L77" s="172"/>
      <c r="M77" s="172"/>
      <c r="N77" s="362"/>
      <c r="O77" s="362"/>
      <c r="P77" s="362"/>
      <c r="Q77" s="362"/>
      <c r="R77" s="362"/>
      <c r="S77" s="362"/>
      <c r="T77" s="362"/>
      <c r="U77" s="362"/>
      <c r="V77" s="362"/>
      <c r="W77" s="362"/>
      <c r="X77" s="61"/>
      <c r="Y77" s="24"/>
      <c r="Z77" s="24"/>
      <c r="AA77" s="24"/>
      <c r="AB77" s="462"/>
      <c r="AC77" s="463"/>
      <c r="AD77" s="463"/>
      <c r="AE77" s="463"/>
      <c r="AF77" s="366"/>
      <c r="AG77" s="366"/>
      <c r="AH77" s="366"/>
      <c r="AI77" s="367"/>
      <c r="AJ77" s="141" t="str">
        <f>IF(AT71="","",AT71)</f>
        <v/>
      </c>
      <c r="AK77" s="139" t="str">
        <f t="shared" si="14"/>
        <v/>
      </c>
      <c r="AL77" s="142" t="str">
        <f>IF(AR71="","",AR71)</f>
        <v/>
      </c>
      <c r="AM77" s="420" t="str">
        <f>IF(AO74="","",AO74)</f>
        <v/>
      </c>
      <c r="AN77" s="145" t="str">
        <f>IF(AT74="","",AT74)</f>
        <v/>
      </c>
      <c r="AO77" s="131" t="str">
        <f t="shared" si="15"/>
        <v/>
      </c>
      <c r="AP77" s="142" t="str">
        <f>IF(AR74="","",AR74)</f>
        <v/>
      </c>
      <c r="AQ77" s="420" t="str">
        <f>IF(AS74="","",AS74)</f>
        <v/>
      </c>
      <c r="AR77" s="432"/>
      <c r="AS77" s="433"/>
      <c r="AT77" s="433"/>
      <c r="AU77" s="434"/>
      <c r="AV77" s="137"/>
      <c r="AW77" s="131" t="str">
        <f t="shared" si="13"/>
        <v/>
      </c>
      <c r="AX77" s="138"/>
      <c r="AY77" s="411"/>
      <c r="AZ77" s="118">
        <f>BE76</f>
        <v>1</v>
      </c>
      <c r="BA77" s="53" t="s">
        <v>10</v>
      </c>
      <c r="BB77" s="53">
        <f>BF76</f>
        <v>2</v>
      </c>
      <c r="BC77" s="119" t="s">
        <v>7</v>
      </c>
      <c r="BD77" s="1"/>
      <c r="BE77" s="183"/>
      <c r="BF77" s="184"/>
      <c r="BG77" s="183"/>
      <c r="BH77" s="184"/>
      <c r="BI77" s="188"/>
      <c r="BJ77" s="184"/>
      <c r="BK77" s="184"/>
      <c r="BL77" s="188"/>
    </row>
    <row r="78" spans="2:64" ht="14.1" customHeight="1" thickTop="1">
      <c r="B78" s="491" t="str">
        <f>AB94</f>
        <v>大西翔也</v>
      </c>
      <c r="C78" s="582" t="str">
        <f>AF94</f>
        <v>TEAM BLOWIN</v>
      </c>
      <c r="D78" s="483"/>
      <c r="E78" s="484"/>
      <c r="F78" s="484"/>
      <c r="G78" s="485"/>
      <c r="H78" s="312"/>
      <c r="I78" s="311"/>
      <c r="J78" s="311"/>
      <c r="K78" s="313"/>
      <c r="L78" s="172"/>
      <c r="M78" s="172"/>
      <c r="N78" s="372" t="str">
        <f>AB72</f>
        <v>石川澄広</v>
      </c>
      <c r="O78" s="373"/>
      <c r="P78" s="373"/>
      <c r="Q78" s="373"/>
      <c r="R78" s="373"/>
      <c r="S78" s="373"/>
      <c r="T78" s="376" t="str">
        <f>C80</f>
        <v>新宮ﾊﾞﾄﾞﾐﾝﾄﾝ同好会</v>
      </c>
      <c r="U78" s="376"/>
      <c r="V78" s="376"/>
      <c r="W78" s="376"/>
      <c r="X78" s="376"/>
      <c r="Y78" s="377"/>
      <c r="AB78" s="464" t="s">
        <v>38</v>
      </c>
      <c r="AC78" s="465"/>
      <c r="AD78" s="465"/>
      <c r="AE78" s="465"/>
      <c r="AF78" s="349" t="s">
        <v>135</v>
      </c>
      <c r="AG78" s="349"/>
      <c r="AH78" s="349"/>
      <c r="AI78" s="350"/>
      <c r="AJ78" s="127">
        <f>IF(AX69="","",AX69)</f>
        <v>11</v>
      </c>
      <c r="AK78" s="131" t="str">
        <f t="shared" si="14"/>
        <v>-</v>
      </c>
      <c r="AL78" s="140">
        <f>IF(AV69="","",AV69)</f>
        <v>21</v>
      </c>
      <c r="AM78" s="418" t="str">
        <f>IF(AY69="","",IF(AY69="○","×",IF(AY69="×","○")))</f>
        <v>×</v>
      </c>
      <c r="AN78" s="144">
        <f>IF(AX72="","",AX72)</f>
        <v>10</v>
      </c>
      <c r="AO78" s="143" t="str">
        <f t="shared" si="15"/>
        <v>-</v>
      </c>
      <c r="AP78" s="140">
        <f>IF(AV72="","",AV72)</f>
        <v>21</v>
      </c>
      <c r="AQ78" s="418" t="str">
        <f>IF(AY72="","",IF(AY72="○","×",IF(AY72="×","○")))</f>
        <v>×</v>
      </c>
      <c r="AR78" s="146">
        <f>IF(AX75="","",AX75)</f>
        <v>15</v>
      </c>
      <c r="AS78" s="131" t="str">
        <f>IF(AR78="","","-")</f>
        <v>-</v>
      </c>
      <c r="AT78" s="147">
        <f>IF(AV75="","",AV75)</f>
        <v>21</v>
      </c>
      <c r="AU78" s="418" t="str">
        <f>IF(AY75="","",IF(AY75="○","×",IF(AY75="×","○")))</f>
        <v>×</v>
      </c>
      <c r="AV78" s="426"/>
      <c r="AW78" s="427"/>
      <c r="AX78" s="427"/>
      <c r="AY78" s="457"/>
      <c r="AZ78" s="398" t="s">
        <v>255</v>
      </c>
      <c r="BA78" s="399"/>
      <c r="BB78" s="399"/>
      <c r="BC78" s="400"/>
      <c r="BD78" s="1"/>
      <c r="BE78" s="185"/>
      <c r="BF78" s="186"/>
      <c r="BG78" s="185"/>
      <c r="BH78" s="186"/>
      <c r="BI78" s="187"/>
      <c r="BJ78" s="186"/>
      <c r="BK78" s="186"/>
      <c r="BL78" s="187"/>
    </row>
    <row r="79" spans="2:64" ht="14.1" customHeight="1" thickBot="1">
      <c r="B79" s="504"/>
      <c r="C79" s="586"/>
      <c r="D79" s="501"/>
      <c r="E79" s="502"/>
      <c r="F79" s="502"/>
      <c r="G79" s="503"/>
      <c r="H79" s="312"/>
      <c r="I79" s="311"/>
      <c r="J79" s="311">
        <v>12</v>
      </c>
      <c r="K79" s="313">
        <v>11</v>
      </c>
      <c r="L79" s="172"/>
      <c r="M79" s="172"/>
      <c r="N79" s="374"/>
      <c r="O79" s="375"/>
      <c r="P79" s="375"/>
      <c r="Q79" s="375"/>
      <c r="R79" s="375"/>
      <c r="S79" s="375"/>
      <c r="T79" s="378"/>
      <c r="U79" s="378"/>
      <c r="V79" s="378"/>
      <c r="W79" s="378"/>
      <c r="X79" s="378"/>
      <c r="Y79" s="379"/>
      <c r="AB79" s="345" t="s">
        <v>237</v>
      </c>
      <c r="AC79" s="346"/>
      <c r="AD79" s="346"/>
      <c r="AE79" s="346"/>
      <c r="AF79" s="351" t="s">
        <v>134</v>
      </c>
      <c r="AG79" s="351"/>
      <c r="AH79" s="351"/>
      <c r="AI79" s="352"/>
      <c r="AJ79" s="127">
        <f>IF(AX70="","",AX70)</f>
        <v>7</v>
      </c>
      <c r="AK79" s="131" t="str">
        <f t="shared" si="14"/>
        <v>-</v>
      </c>
      <c r="AL79" s="140">
        <f>IF(AV70="","",AV70)</f>
        <v>21</v>
      </c>
      <c r="AM79" s="419" t="str">
        <f>IF(AO76="","",AO76)</f>
        <v>-</v>
      </c>
      <c r="AN79" s="144">
        <f>IF(AX73="","",AX73)</f>
        <v>13</v>
      </c>
      <c r="AO79" s="131" t="str">
        <f t="shared" si="15"/>
        <v>-</v>
      </c>
      <c r="AP79" s="140">
        <f>IF(AV73="","",AV73)</f>
        <v>21</v>
      </c>
      <c r="AQ79" s="419" t="str">
        <f>IF(AS76="","",AS76)</f>
        <v/>
      </c>
      <c r="AR79" s="144">
        <f>IF(AX76="","",AX76)</f>
        <v>14</v>
      </c>
      <c r="AS79" s="131" t="str">
        <f>IF(AR79="","","-")</f>
        <v>-</v>
      </c>
      <c r="AT79" s="140">
        <f>IF(AV76="","",AV76)</f>
        <v>21</v>
      </c>
      <c r="AU79" s="419" t="str">
        <f>IF(AW76="","",AW76)</f>
        <v>-</v>
      </c>
      <c r="AV79" s="429"/>
      <c r="AW79" s="430"/>
      <c r="AX79" s="430"/>
      <c r="AY79" s="458"/>
      <c r="AZ79" s="401"/>
      <c r="BA79" s="402"/>
      <c r="BB79" s="402"/>
      <c r="BC79" s="403"/>
      <c r="BD79" s="1"/>
      <c r="BE79" s="183">
        <f>COUNTIF(AJ78:AY80,"○")</f>
        <v>0</v>
      </c>
      <c r="BF79" s="184">
        <f>COUNTIF(AJ78:AY80,"×")</f>
        <v>3</v>
      </c>
      <c r="BG79" s="189">
        <f>(IF((AJ78&gt;AL78),1,0))+(IF((AJ79&gt;AL79),1,0))+(IF((AJ80&gt;AL80),1,0))+(IF((AN78&gt;AP78),1,0))+(IF((AN79&gt;AP79),1,0))+(IF((AN80&gt;AP80),1,0))+(IF((AR78&gt;AT78),1,0))+(IF((AR79&gt;AT79),1,0))+(IF((AR80&gt;AT80),1,0))+(IF((AV78&gt;AX78),1,0))+(IF((AV79&gt;AX79),1,0))+(IF((AV80&gt;AX80),1,0))</f>
        <v>0</v>
      </c>
      <c r="BH79" s="190">
        <f>(IF((AJ78&lt;AL78),1,0))+(IF((AJ79&lt;AL79),1,0))+(IF((AJ80&lt;AL80),1,0))+(IF((AN78&lt;AP78),1,0))+(IF((AN79&lt;AP79),1,0))+(IF((AN80&lt;AP80),1,0))+(IF((AR78&lt;AT78),1,0))+(IF((AR79&lt;AT79),1,0))+(IF((AR80&lt;AT80),1,0))+(IF((AV78&lt;AX78),1,0))+(IF((AV79&lt;AX79),1,0))+(IF((AV80&lt;AX80),1,0))</f>
        <v>6</v>
      </c>
      <c r="BI79" s="191">
        <f>BG79-BH79</f>
        <v>-6</v>
      </c>
      <c r="BJ79" s="184">
        <f>SUM(AJ78:AJ80,AN78:AN80,AR78:AR80,AV78:AV80)</f>
        <v>70</v>
      </c>
      <c r="BK79" s="184">
        <f>SUM(AL78:AL80,AP78:AP80,AT78:AT80,AX78:AX80)</f>
        <v>126</v>
      </c>
      <c r="BL79" s="188">
        <f>BJ79-BK79</f>
        <v>-56</v>
      </c>
    </row>
    <row r="80" spans="2:64" ht="14.1" customHeight="1" thickTop="1" thickBot="1">
      <c r="B80" s="476" t="str">
        <f>AB72</f>
        <v>石川澄広</v>
      </c>
      <c r="C80" s="580" t="str">
        <f>AF72</f>
        <v>新宮ﾊﾞﾄﾞﾐﾝﾄﾝ同好会</v>
      </c>
      <c r="D80" s="480" t="s">
        <v>88</v>
      </c>
      <c r="E80" s="481"/>
      <c r="F80" s="481"/>
      <c r="G80" s="482"/>
      <c r="H80" s="312"/>
      <c r="I80" s="311"/>
      <c r="J80" s="28">
        <v>21</v>
      </c>
      <c r="K80" s="315">
        <v>21</v>
      </c>
      <c r="L80" s="306"/>
      <c r="M80" s="307"/>
      <c r="N80" s="372" t="str">
        <f>AB73</f>
        <v>脇 太翼</v>
      </c>
      <c r="O80" s="373"/>
      <c r="P80" s="373"/>
      <c r="Q80" s="373"/>
      <c r="R80" s="373"/>
      <c r="S80" s="373"/>
      <c r="T80" s="376" t="str">
        <f>C82</f>
        <v>新宮ﾊﾞﾄﾞﾐﾝﾄﾝ同好会</v>
      </c>
      <c r="U80" s="376"/>
      <c r="V80" s="376"/>
      <c r="W80" s="376"/>
      <c r="X80" s="376"/>
      <c r="Y80" s="377"/>
      <c r="Z80" s="113"/>
      <c r="AA80" s="113"/>
      <c r="AB80" s="460"/>
      <c r="AC80" s="461"/>
      <c r="AD80" s="461"/>
      <c r="AE80" s="461"/>
      <c r="AF80" s="353"/>
      <c r="AG80" s="353"/>
      <c r="AH80" s="353"/>
      <c r="AI80" s="354"/>
      <c r="AJ80" s="148" t="str">
        <f>IF(AX71="","",AX71)</f>
        <v/>
      </c>
      <c r="AK80" s="149" t="str">
        <f t="shared" si="14"/>
        <v/>
      </c>
      <c r="AL80" s="150" t="str">
        <f>IF(AV71="","",AV71)</f>
        <v/>
      </c>
      <c r="AM80" s="466" t="str">
        <f>IF(AO77="","",AO77)</f>
        <v/>
      </c>
      <c r="AN80" s="151" t="str">
        <f>IF(AX74="","",AX74)</f>
        <v/>
      </c>
      <c r="AO80" s="149" t="str">
        <f t="shared" si="15"/>
        <v/>
      </c>
      <c r="AP80" s="150" t="str">
        <f>IF(AV74="","",AV74)</f>
        <v/>
      </c>
      <c r="AQ80" s="466" t="str">
        <f>IF(AS77="","",AS77)</f>
        <v/>
      </c>
      <c r="AR80" s="151" t="str">
        <f>IF(AX77="","",AX77)</f>
        <v/>
      </c>
      <c r="AS80" s="149" t="str">
        <f>IF(AR80="","","-")</f>
        <v/>
      </c>
      <c r="AT80" s="150" t="str">
        <f>IF(AV77="","",AV77)</f>
        <v/>
      </c>
      <c r="AU80" s="466" t="str">
        <f>IF(AW77="","",AW77)</f>
        <v/>
      </c>
      <c r="AV80" s="442"/>
      <c r="AW80" s="443"/>
      <c r="AX80" s="443"/>
      <c r="AY80" s="459"/>
      <c r="AZ80" s="120">
        <f>BE79</f>
        <v>0</v>
      </c>
      <c r="BA80" s="121" t="s">
        <v>10</v>
      </c>
      <c r="BB80" s="121">
        <f>BF79</f>
        <v>3</v>
      </c>
      <c r="BC80" s="122" t="s">
        <v>7</v>
      </c>
      <c r="BD80" s="1"/>
      <c r="BE80" s="192"/>
      <c r="BF80" s="193"/>
      <c r="BG80" s="192"/>
      <c r="BH80" s="193"/>
      <c r="BI80" s="194"/>
      <c r="BJ80" s="193"/>
      <c r="BK80" s="193"/>
      <c r="BL80" s="194"/>
    </row>
    <row r="81" spans="2:64" ht="14.1" customHeight="1" thickBot="1">
      <c r="B81" s="477"/>
      <c r="C81" s="581"/>
      <c r="D81" s="483"/>
      <c r="E81" s="484"/>
      <c r="F81" s="484"/>
      <c r="G81" s="485"/>
      <c r="H81" s="311"/>
      <c r="I81" s="311"/>
      <c r="J81" s="311"/>
      <c r="K81" s="323"/>
      <c r="L81" s="174"/>
      <c r="M81" s="172"/>
      <c r="N81" s="374"/>
      <c r="O81" s="375"/>
      <c r="P81" s="375"/>
      <c r="Q81" s="375"/>
      <c r="R81" s="375"/>
      <c r="S81" s="375"/>
      <c r="T81" s="378"/>
      <c r="U81" s="378"/>
      <c r="V81" s="378"/>
      <c r="W81" s="378"/>
      <c r="X81" s="378"/>
      <c r="Y81" s="379"/>
      <c r="Z81" s="113"/>
      <c r="AA81" s="113"/>
      <c r="AZ81" s="123"/>
      <c r="BA81" s="123"/>
      <c r="BB81" s="123"/>
      <c r="BC81" s="123"/>
      <c r="BE81" s="179"/>
      <c r="BF81" s="179"/>
      <c r="BG81" s="179"/>
      <c r="BH81" s="179"/>
      <c r="BI81" s="179"/>
      <c r="BJ81" s="179"/>
      <c r="BK81" s="179"/>
      <c r="BL81" s="179"/>
    </row>
    <row r="82" spans="2:64" ht="14.1" customHeight="1" thickTop="1">
      <c r="B82" s="491" t="str">
        <f>AB73</f>
        <v>脇 太翼</v>
      </c>
      <c r="C82" s="582" t="s">
        <v>259</v>
      </c>
      <c r="D82" s="483"/>
      <c r="E82" s="484"/>
      <c r="F82" s="484"/>
      <c r="G82" s="485"/>
      <c r="H82" s="317"/>
      <c r="I82" s="318"/>
      <c r="J82" s="316"/>
      <c r="K82" s="323"/>
      <c r="L82" s="174"/>
      <c r="M82" s="172"/>
      <c r="N82" s="363" t="s">
        <v>17</v>
      </c>
      <c r="O82" s="363"/>
      <c r="P82" s="363"/>
      <c r="Q82" s="363"/>
      <c r="R82" s="363"/>
      <c r="S82" s="363"/>
      <c r="T82" s="363"/>
      <c r="U82" s="363"/>
      <c r="V82" s="363"/>
      <c r="W82" s="363"/>
      <c r="X82" s="50"/>
      <c r="Y82" s="50"/>
      <c r="Z82" s="50"/>
      <c r="AA82" s="50"/>
      <c r="AB82" s="355" t="s">
        <v>66</v>
      </c>
      <c r="AC82" s="356"/>
      <c r="AD82" s="356"/>
      <c r="AE82" s="356"/>
      <c r="AF82" s="356"/>
      <c r="AG82" s="356"/>
      <c r="AH82" s="356"/>
      <c r="AI82" s="357"/>
      <c r="AJ82" s="447" t="str">
        <f>AB84</f>
        <v>續木 正</v>
      </c>
      <c r="AK82" s="436"/>
      <c r="AL82" s="436"/>
      <c r="AM82" s="437"/>
      <c r="AN82" s="435" t="str">
        <f>AB87</f>
        <v>石川瑞夏</v>
      </c>
      <c r="AO82" s="436"/>
      <c r="AP82" s="436"/>
      <c r="AQ82" s="437"/>
      <c r="AR82" s="435" t="str">
        <f>AB90</f>
        <v>大西七星</v>
      </c>
      <c r="AS82" s="436"/>
      <c r="AT82" s="436"/>
      <c r="AU82" s="437"/>
      <c r="AV82" s="435" t="str">
        <f>AB93</f>
        <v>長原凪沙</v>
      </c>
      <c r="AW82" s="436"/>
      <c r="AX82" s="436"/>
      <c r="AY82" s="438"/>
      <c r="AZ82" s="493" t="s">
        <v>1</v>
      </c>
      <c r="BA82" s="494"/>
      <c r="BB82" s="494"/>
      <c r="BC82" s="495"/>
      <c r="BD82" s="1"/>
      <c r="BE82" s="388" t="s">
        <v>3</v>
      </c>
      <c r="BF82" s="390"/>
      <c r="BG82" s="388" t="s">
        <v>4</v>
      </c>
      <c r="BH82" s="389"/>
      <c r="BI82" s="390"/>
      <c r="BJ82" s="391" t="s">
        <v>5</v>
      </c>
      <c r="BK82" s="392"/>
      <c r="BL82" s="393"/>
    </row>
    <row r="83" spans="2:64" ht="14.1" customHeight="1" thickBot="1">
      <c r="B83" s="504"/>
      <c r="C83" s="586"/>
      <c r="D83" s="501"/>
      <c r="E83" s="502"/>
      <c r="F83" s="502"/>
      <c r="G83" s="503"/>
      <c r="H83" s="312">
        <v>20</v>
      </c>
      <c r="I83" s="311">
        <v>21</v>
      </c>
      <c r="J83" s="315">
        <v>21</v>
      </c>
      <c r="K83" s="319"/>
      <c r="L83" s="172"/>
      <c r="M83" s="172"/>
      <c r="N83" s="362"/>
      <c r="O83" s="362"/>
      <c r="P83" s="362"/>
      <c r="Q83" s="362"/>
      <c r="R83" s="362"/>
      <c r="S83" s="362"/>
      <c r="T83" s="362"/>
      <c r="U83" s="362"/>
      <c r="V83" s="362"/>
      <c r="W83" s="362"/>
      <c r="X83" s="50"/>
      <c r="Y83" s="50"/>
      <c r="Z83" s="50"/>
      <c r="AA83" s="50"/>
      <c r="AB83" s="358"/>
      <c r="AC83" s="359"/>
      <c r="AD83" s="359"/>
      <c r="AE83" s="359"/>
      <c r="AF83" s="359"/>
      <c r="AG83" s="359"/>
      <c r="AH83" s="359"/>
      <c r="AI83" s="360"/>
      <c r="AJ83" s="496" t="str">
        <f>AB85</f>
        <v>郭 昊</v>
      </c>
      <c r="AK83" s="497"/>
      <c r="AL83" s="497"/>
      <c r="AM83" s="498"/>
      <c r="AN83" s="499" t="str">
        <f>AB88</f>
        <v>真鍋英輝</v>
      </c>
      <c r="AO83" s="497"/>
      <c r="AP83" s="497"/>
      <c r="AQ83" s="498"/>
      <c r="AR83" s="499" t="str">
        <f>AB91</f>
        <v>藤岡優雅</v>
      </c>
      <c r="AS83" s="497"/>
      <c r="AT83" s="497"/>
      <c r="AU83" s="498"/>
      <c r="AV83" s="499" t="str">
        <f>AB94</f>
        <v>大西翔也</v>
      </c>
      <c r="AW83" s="497"/>
      <c r="AX83" s="497"/>
      <c r="AY83" s="500"/>
      <c r="AZ83" s="421" t="s">
        <v>2</v>
      </c>
      <c r="BA83" s="422"/>
      <c r="BB83" s="422"/>
      <c r="BC83" s="423"/>
      <c r="BD83" s="1"/>
      <c r="BE83" s="195" t="s">
        <v>6</v>
      </c>
      <c r="BF83" s="196" t="s">
        <v>7</v>
      </c>
      <c r="BG83" s="195" t="s">
        <v>28</v>
      </c>
      <c r="BH83" s="196" t="s">
        <v>8</v>
      </c>
      <c r="BI83" s="197" t="s">
        <v>9</v>
      </c>
      <c r="BJ83" s="196" t="s">
        <v>28</v>
      </c>
      <c r="BK83" s="196" t="s">
        <v>8</v>
      </c>
      <c r="BL83" s="197" t="s">
        <v>9</v>
      </c>
    </row>
    <row r="84" spans="2:64" ht="14.1" customHeight="1" thickTop="1">
      <c r="B84" s="476" t="str">
        <f>AB84</f>
        <v>續木 正</v>
      </c>
      <c r="C84" s="580" t="str">
        <f>AF84</f>
        <v>タイム</v>
      </c>
      <c r="D84" s="480" t="s">
        <v>87</v>
      </c>
      <c r="E84" s="481"/>
      <c r="F84" s="481"/>
      <c r="G84" s="482"/>
      <c r="H84" s="314">
        <v>22</v>
      </c>
      <c r="I84" s="28">
        <v>17</v>
      </c>
      <c r="J84" s="320">
        <v>14</v>
      </c>
      <c r="K84" s="311"/>
      <c r="L84" s="172"/>
      <c r="M84" s="172"/>
      <c r="N84" s="372" t="str">
        <f>B76</f>
        <v>長原凪沙</v>
      </c>
      <c r="O84" s="373"/>
      <c r="P84" s="373"/>
      <c r="Q84" s="373"/>
      <c r="R84" s="373"/>
      <c r="S84" s="373"/>
      <c r="T84" s="376" t="str">
        <f>C76</f>
        <v>三島高</v>
      </c>
      <c r="U84" s="376"/>
      <c r="V84" s="376"/>
      <c r="W84" s="376"/>
      <c r="X84" s="376"/>
      <c r="Y84" s="377"/>
      <c r="Z84" s="50"/>
      <c r="AA84" s="50"/>
      <c r="AB84" s="368" t="s">
        <v>222</v>
      </c>
      <c r="AC84" s="369"/>
      <c r="AD84" s="369"/>
      <c r="AE84" s="369"/>
      <c r="AF84" s="364" t="s">
        <v>41</v>
      </c>
      <c r="AG84" s="364"/>
      <c r="AH84" s="364"/>
      <c r="AI84" s="365"/>
      <c r="AJ84" s="471"/>
      <c r="AK84" s="472"/>
      <c r="AL84" s="472"/>
      <c r="AM84" s="473"/>
      <c r="AN84" s="130">
        <v>21</v>
      </c>
      <c r="AO84" s="131" t="str">
        <f>IF(AN84="","","-")</f>
        <v>-</v>
      </c>
      <c r="AP84" s="132">
        <v>11</v>
      </c>
      <c r="AQ84" s="394" t="str">
        <f>IF(AN84&lt;&gt;"",IF(AN84&gt;AP84,IF(AN85&gt;AP85,"○",IF(AN86&gt;AP86,"○","×")),IF(AN85&gt;AP85,IF(AN86&gt;AP86,"○","×"),"×")),"")</f>
        <v>○</v>
      </c>
      <c r="AR84" s="130">
        <v>21</v>
      </c>
      <c r="AS84" s="133" t="str">
        <f t="shared" ref="AS84:AS89" si="16">IF(AR84="","","-")</f>
        <v>-</v>
      </c>
      <c r="AT84" s="134">
        <v>8</v>
      </c>
      <c r="AU84" s="394" t="str">
        <f>IF(AR84&lt;&gt;"",IF(AR84&gt;AT84,IF(AR85&gt;AT85,"○",IF(AR86&gt;AT86,"○","×")),IF(AR85&gt;AT85,IF(AR86&gt;AT86,"○","×"),"×")),"")</f>
        <v>○</v>
      </c>
      <c r="AV84" s="135">
        <v>20</v>
      </c>
      <c r="AW84" s="133" t="str">
        <f t="shared" ref="AW84:AW92" si="17">IF(AV84="","","-")</f>
        <v>-</v>
      </c>
      <c r="AX84" s="132">
        <v>22</v>
      </c>
      <c r="AY84" s="414" t="str">
        <f>IF(AV84&lt;&gt;"",IF(AV84&gt;AX84,IF(AV85&gt;AX85,"○",IF(AV86&gt;AX86,"○","×")),IF(AV85&gt;AX85,IF(AV86&gt;AX86,"○","×"),"×")),"")</f>
        <v>○</v>
      </c>
      <c r="AZ84" s="415" t="s">
        <v>236</v>
      </c>
      <c r="BA84" s="416"/>
      <c r="BB84" s="416"/>
      <c r="BC84" s="417"/>
      <c r="BD84" s="1"/>
      <c r="BE84" s="183"/>
      <c r="BF84" s="184"/>
      <c r="BG84" s="185"/>
      <c r="BH84" s="186"/>
      <c r="BI84" s="187"/>
      <c r="BJ84" s="184"/>
      <c r="BK84" s="184"/>
      <c r="BL84" s="188"/>
    </row>
    <row r="85" spans="2:64" ht="14.1" customHeight="1">
      <c r="B85" s="477"/>
      <c r="C85" s="581"/>
      <c r="D85" s="483"/>
      <c r="E85" s="484"/>
      <c r="F85" s="484"/>
      <c r="G85" s="485"/>
      <c r="H85" s="334"/>
      <c r="I85" s="335"/>
      <c r="J85" s="330"/>
      <c r="K85" s="311"/>
      <c r="L85" s="172"/>
      <c r="M85" s="172"/>
      <c r="N85" s="374"/>
      <c r="O85" s="375"/>
      <c r="P85" s="375"/>
      <c r="Q85" s="375"/>
      <c r="R85" s="375"/>
      <c r="S85" s="375"/>
      <c r="T85" s="378"/>
      <c r="U85" s="378"/>
      <c r="V85" s="378"/>
      <c r="W85" s="378"/>
      <c r="X85" s="378"/>
      <c r="Y85" s="379"/>
      <c r="Z85" s="50"/>
      <c r="AA85" s="50"/>
      <c r="AB85" s="345" t="s">
        <v>223</v>
      </c>
      <c r="AC85" s="346"/>
      <c r="AD85" s="346"/>
      <c r="AE85" s="346"/>
      <c r="AF85" s="351" t="s">
        <v>41</v>
      </c>
      <c r="AG85" s="351"/>
      <c r="AH85" s="351"/>
      <c r="AI85" s="352"/>
      <c r="AJ85" s="474"/>
      <c r="AK85" s="430"/>
      <c r="AL85" s="430"/>
      <c r="AM85" s="431"/>
      <c r="AN85" s="130">
        <v>21</v>
      </c>
      <c r="AO85" s="131" t="str">
        <f>IF(AN85="","","-")</f>
        <v>-</v>
      </c>
      <c r="AP85" s="136">
        <v>9</v>
      </c>
      <c r="AQ85" s="395"/>
      <c r="AR85" s="130">
        <v>21</v>
      </c>
      <c r="AS85" s="131" t="str">
        <f t="shared" si="16"/>
        <v>-</v>
      </c>
      <c r="AT85" s="132">
        <v>12</v>
      </c>
      <c r="AU85" s="395"/>
      <c r="AV85" s="130">
        <v>24</v>
      </c>
      <c r="AW85" s="131" t="str">
        <f t="shared" si="17"/>
        <v>-</v>
      </c>
      <c r="AX85" s="132">
        <v>22</v>
      </c>
      <c r="AY85" s="410"/>
      <c r="AZ85" s="401"/>
      <c r="BA85" s="402"/>
      <c r="BB85" s="402"/>
      <c r="BC85" s="403"/>
      <c r="BD85" s="1"/>
      <c r="BE85" s="183">
        <f>COUNTIF(AJ84:AY86,"○")</f>
        <v>3</v>
      </c>
      <c r="BF85" s="184">
        <f>COUNTIF(AJ84:AY86,"×")</f>
        <v>0</v>
      </c>
      <c r="BG85" s="189">
        <f>(IF((AJ84&gt;AL84),1,0))+(IF((AJ85&gt;AL85),1,0))+(IF((AJ86&gt;AL86),1,0))+(IF((AN84&gt;AP84),1,0))+(IF((AN85&gt;AP85),1,0))+(IF((AN86&gt;AP86),1,0))+(IF((AR84&gt;AT84),1,0))+(IF((AR85&gt;AT85),1,0))+(IF((AR86&gt;AT86),1,0))+(IF((AV84&gt;AX84),1,0))+(IF((AV85&gt;AX85),1,0))+(IF((AV86&gt;AX86),1,0))</f>
        <v>6</v>
      </c>
      <c r="BH85" s="190">
        <f>(IF((AJ84&lt;AL84),1,0))+(IF((AJ85&lt;AL85),1,0))+(IF((AJ86&lt;AL86),1,0))+(IF((AN84&lt;AP84),1,0))+(IF((AN85&lt;AP85),1,0))+(IF((AN86&lt;AP86),1,0))+(IF((AR84&lt;AT84),1,0))+(IF((AR85&lt;AT85),1,0))+(IF((AR86&lt;AT86),1,0))+(IF((AV84&lt;AX84),1,0))+(IF((AV85&lt;AX85),1,0))+(IF((AV86&lt;AX86),1,0))</f>
        <v>1</v>
      </c>
      <c r="BI85" s="191">
        <f>BG85-BH85</f>
        <v>5</v>
      </c>
      <c r="BJ85" s="184">
        <f>SUM(AJ84:AJ86,AN84:AN86,AR84:AR86,AV84:AV86)</f>
        <v>149</v>
      </c>
      <c r="BK85" s="184">
        <f>SUM(AL84:AL86,AP84:AP86,AT84:AT86,AX84:AX86)</f>
        <v>103</v>
      </c>
      <c r="BL85" s="188">
        <f>BJ85-BK85</f>
        <v>46</v>
      </c>
    </row>
    <row r="86" spans="2:64" ht="14.1" customHeight="1">
      <c r="B86" s="491" t="str">
        <f>AB85</f>
        <v>郭 昊</v>
      </c>
      <c r="C86" s="582" t="str">
        <f>AF85</f>
        <v>タイム</v>
      </c>
      <c r="D86" s="483"/>
      <c r="E86" s="484"/>
      <c r="F86" s="484"/>
      <c r="G86" s="485"/>
      <c r="H86" s="314"/>
      <c r="I86" s="28"/>
      <c r="J86" s="28"/>
      <c r="K86" s="311"/>
      <c r="L86" s="172"/>
      <c r="M86" s="172"/>
      <c r="N86" s="372" t="str">
        <f>B78</f>
        <v>大西翔也</v>
      </c>
      <c r="O86" s="373"/>
      <c r="P86" s="373"/>
      <c r="Q86" s="373"/>
      <c r="R86" s="373"/>
      <c r="S86" s="373"/>
      <c r="T86" s="376" t="str">
        <f>C78</f>
        <v>TEAM BLOWIN</v>
      </c>
      <c r="U86" s="376"/>
      <c r="V86" s="376"/>
      <c r="W86" s="376"/>
      <c r="X86" s="376"/>
      <c r="Y86" s="377"/>
      <c r="Z86" s="112"/>
      <c r="AA86" s="112"/>
      <c r="AB86" s="462"/>
      <c r="AC86" s="463"/>
      <c r="AD86" s="463"/>
      <c r="AE86" s="463"/>
      <c r="AF86" s="592"/>
      <c r="AG86" s="592"/>
      <c r="AH86" s="592"/>
      <c r="AI86" s="593"/>
      <c r="AJ86" s="475"/>
      <c r="AK86" s="433"/>
      <c r="AL86" s="433"/>
      <c r="AM86" s="434"/>
      <c r="AN86" s="137"/>
      <c r="AO86" s="131" t="str">
        <f>IF(AN86="","","-")</f>
        <v/>
      </c>
      <c r="AP86" s="138"/>
      <c r="AQ86" s="396"/>
      <c r="AR86" s="137"/>
      <c r="AS86" s="139" t="str">
        <f t="shared" si="16"/>
        <v/>
      </c>
      <c r="AT86" s="138"/>
      <c r="AU86" s="395"/>
      <c r="AV86" s="137">
        <v>21</v>
      </c>
      <c r="AW86" s="139" t="str">
        <f t="shared" si="17"/>
        <v>-</v>
      </c>
      <c r="AX86" s="138">
        <v>19</v>
      </c>
      <c r="AY86" s="410"/>
      <c r="AZ86" s="118">
        <f>BE85</f>
        <v>3</v>
      </c>
      <c r="BA86" s="53" t="s">
        <v>10</v>
      </c>
      <c r="BB86" s="53">
        <f>BF85</f>
        <v>0</v>
      </c>
      <c r="BC86" s="119" t="s">
        <v>7</v>
      </c>
      <c r="BD86" s="1"/>
      <c r="BE86" s="183"/>
      <c r="BF86" s="184"/>
      <c r="BG86" s="183"/>
      <c r="BH86" s="184"/>
      <c r="BI86" s="188"/>
      <c r="BJ86" s="184"/>
      <c r="BK86" s="184"/>
      <c r="BL86" s="188"/>
    </row>
    <row r="87" spans="2:64" ht="14.1" customHeight="1">
      <c r="B87" s="477"/>
      <c r="C87" s="581"/>
      <c r="D87" s="486"/>
      <c r="E87" s="487"/>
      <c r="F87" s="487"/>
      <c r="G87" s="488"/>
      <c r="H87" s="45"/>
      <c r="I87" s="46"/>
      <c r="J87" s="46"/>
      <c r="K87" s="46"/>
      <c r="L87" s="46"/>
      <c r="M87" s="63"/>
      <c r="N87" s="374"/>
      <c r="O87" s="375"/>
      <c r="P87" s="375"/>
      <c r="Q87" s="375"/>
      <c r="R87" s="375"/>
      <c r="S87" s="375"/>
      <c r="T87" s="378"/>
      <c r="U87" s="378"/>
      <c r="V87" s="378"/>
      <c r="W87" s="378"/>
      <c r="X87" s="378"/>
      <c r="Y87" s="379"/>
      <c r="Z87" s="112"/>
      <c r="AA87" s="112"/>
      <c r="AB87" s="464" t="s">
        <v>77</v>
      </c>
      <c r="AC87" s="465"/>
      <c r="AD87" s="465"/>
      <c r="AE87" s="465"/>
      <c r="AF87" s="594" t="s">
        <v>133</v>
      </c>
      <c r="AG87" s="594"/>
      <c r="AH87" s="594"/>
      <c r="AI87" s="595"/>
      <c r="AJ87" s="127">
        <f>IF(AP84="","",AP84)</f>
        <v>11</v>
      </c>
      <c r="AK87" s="131" t="str">
        <f t="shared" ref="AK87:AK95" si="18">IF(AJ87="","","-")</f>
        <v>-</v>
      </c>
      <c r="AL87" s="140">
        <f>IF(AN84="","",AN84)</f>
        <v>21</v>
      </c>
      <c r="AM87" s="418" t="str">
        <f>IF(AQ84="","",IF(AQ84="○","×",IF(AQ84="×","○")))</f>
        <v>×</v>
      </c>
      <c r="AN87" s="426"/>
      <c r="AO87" s="427"/>
      <c r="AP87" s="427"/>
      <c r="AQ87" s="428"/>
      <c r="AR87" s="130">
        <v>21</v>
      </c>
      <c r="AS87" s="131" t="str">
        <f t="shared" si="16"/>
        <v>-</v>
      </c>
      <c r="AT87" s="132">
        <v>17</v>
      </c>
      <c r="AU87" s="397" t="str">
        <f>IF(AR87&lt;&gt;"",IF(AR87&gt;AT87,IF(AR88&gt;AT88,"○",IF(AR89&gt;AT89,"○","×")),IF(AR88&gt;AT88,IF(AR89&gt;AT89,"○","×"),"×")),"")</f>
        <v>×</v>
      </c>
      <c r="AV87" s="130">
        <v>14</v>
      </c>
      <c r="AW87" s="131" t="str">
        <f t="shared" si="17"/>
        <v>-</v>
      </c>
      <c r="AX87" s="132">
        <v>21</v>
      </c>
      <c r="AY87" s="409" t="str">
        <f>IF(AV87&lt;&gt;"",IF(AV87&gt;AX87,IF(AV88&gt;AX88,"○",IF(AV89&gt;AX89,"○","×")),IF(AV88&gt;AX88,IF(AV89&gt;AX89,"○","×"),"×")),"")</f>
        <v>×</v>
      </c>
      <c r="AZ87" s="398" t="s">
        <v>255</v>
      </c>
      <c r="BA87" s="399"/>
      <c r="BB87" s="399"/>
      <c r="BC87" s="400"/>
      <c r="BD87" s="1"/>
      <c r="BE87" s="185"/>
      <c r="BF87" s="186"/>
      <c r="BG87" s="185"/>
      <c r="BH87" s="186"/>
      <c r="BI87" s="187"/>
      <c r="BJ87" s="186"/>
      <c r="BK87" s="186"/>
      <c r="BL87" s="187"/>
    </row>
    <row r="88" spans="2:64" ht="14.1" customHeight="1">
      <c r="B88" s="28"/>
      <c r="C88" s="71"/>
      <c r="F88" s="70"/>
      <c r="G88" s="70"/>
      <c r="H88" s="46"/>
      <c r="I88" s="46"/>
      <c r="J88" s="46"/>
      <c r="K88" s="46"/>
      <c r="L88" s="46"/>
      <c r="X88" s="50"/>
      <c r="Y88" s="50"/>
      <c r="Z88" s="50"/>
      <c r="AA88" s="50"/>
      <c r="AB88" s="345" t="s">
        <v>36</v>
      </c>
      <c r="AC88" s="346"/>
      <c r="AD88" s="346"/>
      <c r="AE88" s="346"/>
      <c r="AF88" s="588" t="s">
        <v>130</v>
      </c>
      <c r="AG88" s="588"/>
      <c r="AH88" s="588"/>
      <c r="AI88" s="589"/>
      <c r="AJ88" s="127">
        <f>IF(AP85="","",AP85)</f>
        <v>9</v>
      </c>
      <c r="AK88" s="131" t="str">
        <f t="shared" si="18"/>
        <v>-</v>
      </c>
      <c r="AL88" s="140">
        <f>IF(AN85="","",AN85)</f>
        <v>21</v>
      </c>
      <c r="AM88" s="419" t="str">
        <f>IF(AO85="","",AO85)</f>
        <v>-</v>
      </c>
      <c r="AN88" s="429"/>
      <c r="AO88" s="430"/>
      <c r="AP88" s="430"/>
      <c r="AQ88" s="431"/>
      <c r="AR88" s="130">
        <v>17</v>
      </c>
      <c r="AS88" s="131" t="str">
        <f t="shared" si="16"/>
        <v>-</v>
      </c>
      <c r="AT88" s="132">
        <v>21</v>
      </c>
      <c r="AU88" s="395"/>
      <c r="AV88" s="130">
        <v>14</v>
      </c>
      <c r="AW88" s="131" t="str">
        <f t="shared" si="17"/>
        <v>-</v>
      </c>
      <c r="AX88" s="132">
        <v>21</v>
      </c>
      <c r="AY88" s="410"/>
      <c r="AZ88" s="401"/>
      <c r="BA88" s="402"/>
      <c r="BB88" s="402"/>
      <c r="BC88" s="403"/>
      <c r="BD88" s="1"/>
      <c r="BE88" s="183">
        <f>COUNTIF(AJ87:AY89,"○")</f>
        <v>0</v>
      </c>
      <c r="BF88" s="184">
        <f>COUNTIF(AJ87:AY89,"×")</f>
        <v>3</v>
      </c>
      <c r="BG88" s="189">
        <f>(IF((AJ87&gt;AL87),1,0))+(IF((AJ88&gt;AL88),1,0))+(IF((AJ89&gt;AL89),1,0))+(IF((AN87&gt;AP87),1,0))+(IF((AN88&gt;AP88),1,0))+(IF((AN89&gt;AP89),1,0))+(IF((AR87&gt;AT87),1,0))+(IF((AR88&gt;AT88),1,0))+(IF((AR89&gt;AT89),1,0))+(IF((AV87&gt;AX87),1,0))+(IF((AV88&gt;AX88),1,0))+(IF((AV89&gt;AX89),1,0))</f>
        <v>1</v>
      </c>
      <c r="BH88" s="190">
        <f>(IF((AJ87&lt;AL87),1,0))+(IF((AJ88&lt;AL88),1,0))+(IF((AJ89&lt;AL89),1,0))+(IF((AN87&lt;AP87),1,0))+(IF((AN88&lt;AP88),1,0))+(IF((AN89&lt;AP89),1,0))+(IF((AR87&lt;AT87),1,0))+(IF((AR88&lt;AT88),1,0))+(IF((AR89&lt;AT89),1,0))+(IF((AV87&lt;AX87),1,0))+(IF((AV88&lt;AX88),1,0))+(IF((AV89&lt;AX89),1,0))</f>
        <v>6</v>
      </c>
      <c r="BI88" s="191">
        <f>BG88-BH88</f>
        <v>-5</v>
      </c>
      <c r="BJ88" s="184">
        <f>SUM(AJ87:AJ89,AN87:AN89,AR87:AR89,AV87:AV89)</f>
        <v>103</v>
      </c>
      <c r="BK88" s="184">
        <f>SUM(AL87:AL89,AP87:AP89,AT87:AT89,AX87:AX89)</f>
        <v>143</v>
      </c>
      <c r="BL88" s="188">
        <f>BJ88-BK88</f>
        <v>-40</v>
      </c>
    </row>
    <row r="89" spans="2:64" ht="14.1" customHeight="1">
      <c r="B89" s="28"/>
      <c r="C89" s="71"/>
      <c r="D89" s="70"/>
      <c r="E89" s="70"/>
      <c r="F89" s="70"/>
      <c r="G89" s="70"/>
      <c r="H89" s="46"/>
      <c r="I89" s="46"/>
      <c r="J89" s="46"/>
      <c r="K89" s="46"/>
      <c r="L89" s="46"/>
      <c r="X89" s="50"/>
      <c r="Y89" s="50"/>
      <c r="Z89" s="50"/>
      <c r="AA89" s="50"/>
      <c r="AB89" s="462"/>
      <c r="AC89" s="463"/>
      <c r="AD89" s="463"/>
      <c r="AE89" s="463"/>
      <c r="AF89" s="590"/>
      <c r="AG89" s="590"/>
      <c r="AH89" s="590"/>
      <c r="AI89" s="591"/>
      <c r="AJ89" s="141" t="str">
        <f>IF(AP86="","",AP86)</f>
        <v/>
      </c>
      <c r="AK89" s="131" t="str">
        <f t="shared" si="18"/>
        <v/>
      </c>
      <c r="AL89" s="142" t="str">
        <f>IF(AN86="","",AN86)</f>
        <v/>
      </c>
      <c r="AM89" s="420" t="str">
        <f>IF(AO86="","",AO86)</f>
        <v/>
      </c>
      <c r="AN89" s="432"/>
      <c r="AO89" s="433"/>
      <c r="AP89" s="433"/>
      <c r="AQ89" s="434"/>
      <c r="AR89" s="137">
        <v>17</v>
      </c>
      <c r="AS89" s="131" t="str">
        <f t="shared" si="16"/>
        <v>-</v>
      </c>
      <c r="AT89" s="138">
        <v>21</v>
      </c>
      <c r="AU89" s="396"/>
      <c r="AV89" s="137"/>
      <c r="AW89" s="139" t="str">
        <f t="shared" si="17"/>
        <v/>
      </c>
      <c r="AX89" s="138"/>
      <c r="AY89" s="411"/>
      <c r="AZ89" s="118">
        <f>BE88</f>
        <v>0</v>
      </c>
      <c r="BA89" s="53" t="s">
        <v>10</v>
      </c>
      <c r="BB89" s="53">
        <f>BF88</f>
        <v>3</v>
      </c>
      <c r="BC89" s="119" t="s">
        <v>7</v>
      </c>
      <c r="BD89" s="1"/>
      <c r="BE89" s="192"/>
      <c r="BF89" s="193"/>
      <c r="BG89" s="192"/>
      <c r="BH89" s="193"/>
      <c r="BI89" s="194"/>
      <c r="BJ89" s="193"/>
      <c r="BK89" s="193"/>
      <c r="BL89" s="194"/>
    </row>
    <row r="90" spans="2:64" ht="14.1" customHeight="1">
      <c r="B90" s="28"/>
      <c r="C90" s="71"/>
      <c r="D90" s="70"/>
      <c r="E90" s="70"/>
      <c r="F90" s="70"/>
      <c r="G90" s="70"/>
      <c r="H90" s="46"/>
      <c r="I90" s="46"/>
      <c r="J90" s="46"/>
      <c r="K90" s="46"/>
      <c r="L90" s="46"/>
      <c r="X90" s="50"/>
      <c r="Y90" s="50"/>
      <c r="Z90" s="50"/>
      <c r="AA90" s="50"/>
      <c r="AB90" s="464" t="s">
        <v>70</v>
      </c>
      <c r="AC90" s="465"/>
      <c r="AD90" s="465"/>
      <c r="AE90" s="465"/>
      <c r="AF90" s="349" t="s">
        <v>133</v>
      </c>
      <c r="AG90" s="349"/>
      <c r="AH90" s="349"/>
      <c r="AI90" s="350"/>
      <c r="AJ90" s="127">
        <f>IF(AT84="","",AT84)</f>
        <v>8</v>
      </c>
      <c r="AK90" s="143" t="str">
        <f t="shared" si="18"/>
        <v>-</v>
      </c>
      <c r="AL90" s="140">
        <f>IF(AR84="","",AR84)</f>
        <v>21</v>
      </c>
      <c r="AM90" s="418" t="str">
        <f>IF(AU84="","",IF(AU84="○","×",IF(AU84="×","○")))</f>
        <v>×</v>
      </c>
      <c r="AN90" s="144">
        <f>IF(AT87="","",AT87)</f>
        <v>17</v>
      </c>
      <c r="AO90" s="131" t="str">
        <f t="shared" ref="AO90:AO95" si="19">IF(AN90="","","-")</f>
        <v>-</v>
      </c>
      <c r="AP90" s="140">
        <f>IF(AR87="","",AR87)</f>
        <v>21</v>
      </c>
      <c r="AQ90" s="418" t="str">
        <f>IF(AU87="","",IF(AU87="○","×",IF(AU87="×","○")))</f>
        <v>○</v>
      </c>
      <c r="AR90" s="426"/>
      <c r="AS90" s="427"/>
      <c r="AT90" s="427"/>
      <c r="AU90" s="428"/>
      <c r="AV90" s="130">
        <v>11</v>
      </c>
      <c r="AW90" s="131" t="str">
        <f t="shared" si="17"/>
        <v>-</v>
      </c>
      <c r="AX90" s="132">
        <v>21</v>
      </c>
      <c r="AY90" s="410" t="str">
        <f>IF(AV90&lt;&gt;"",IF(AV90&gt;AX90,IF(AV91&gt;AX91,"○",IF(AV92&gt;AX92,"○","×")),IF(AV91&gt;AX91,IF(AV92&gt;AX92,"○","×"),"×")),"")</f>
        <v>×</v>
      </c>
      <c r="AZ90" s="398" t="s">
        <v>258</v>
      </c>
      <c r="BA90" s="399"/>
      <c r="BB90" s="399"/>
      <c r="BC90" s="400"/>
      <c r="BD90" s="1"/>
      <c r="BE90" s="183"/>
      <c r="BF90" s="184"/>
      <c r="BG90" s="183"/>
      <c r="BH90" s="184"/>
      <c r="BI90" s="188"/>
      <c r="BJ90" s="184"/>
      <c r="BK90" s="184"/>
      <c r="BL90" s="188"/>
    </row>
    <row r="91" spans="2:64" ht="14.1" customHeight="1">
      <c r="B91" s="28"/>
      <c r="C91" s="71"/>
      <c r="D91" s="70"/>
      <c r="E91" s="70"/>
      <c r="F91" s="70"/>
      <c r="G91" s="70"/>
      <c r="H91" s="69"/>
      <c r="I91" s="69"/>
      <c r="J91" s="69"/>
      <c r="K91" s="69"/>
      <c r="L91" s="69"/>
      <c r="X91" s="50"/>
      <c r="Y91" s="50"/>
      <c r="Z91" s="50"/>
      <c r="AA91" s="50"/>
      <c r="AB91" s="345" t="s">
        <v>137</v>
      </c>
      <c r="AC91" s="346"/>
      <c r="AD91" s="346"/>
      <c r="AE91" s="346"/>
      <c r="AF91" s="351" t="s">
        <v>138</v>
      </c>
      <c r="AG91" s="351"/>
      <c r="AH91" s="351"/>
      <c r="AI91" s="352"/>
      <c r="AJ91" s="127">
        <f>IF(AT85="","",AT85)</f>
        <v>12</v>
      </c>
      <c r="AK91" s="131" t="str">
        <f t="shared" si="18"/>
        <v>-</v>
      </c>
      <c r="AL91" s="140">
        <f>IF(AR85="","",AR85)</f>
        <v>21</v>
      </c>
      <c r="AM91" s="419" t="str">
        <f>IF(AO88="","",AO88)</f>
        <v/>
      </c>
      <c r="AN91" s="144">
        <f>IF(AT88="","",AT88)</f>
        <v>21</v>
      </c>
      <c r="AO91" s="131" t="str">
        <f t="shared" si="19"/>
        <v>-</v>
      </c>
      <c r="AP91" s="140">
        <f>IF(AR88="","",AR88)</f>
        <v>17</v>
      </c>
      <c r="AQ91" s="419" t="str">
        <f>IF(AS88="","",AS88)</f>
        <v>-</v>
      </c>
      <c r="AR91" s="429"/>
      <c r="AS91" s="430"/>
      <c r="AT91" s="430"/>
      <c r="AU91" s="431"/>
      <c r="AV91" s="130">
        <v>10</v>
      </c>
      <c r="AW91" s="131" t="str">
        <f t="shared" si="17"/>
        <v>-</v>
      </c>
      <c r="AX91" s="132">
        <v>21</v>
      </c>
      <c r="AY91" s="410"/>
      <c r="AZ91" s="401"/>
      <c r="BA91" s="402"/>
      <c r="BB91" s="402"/>
      <c r="BC91" s="403"/>
      <c r="BD91" s="1"/>
      <c r="BE91" s="183">
        <f>COUNTIF(AJ90:AY92,"○")</f>
        <v>1</v>
      </c>
      <c r="BF91" s="184">
        <f>COUNTIF(AJ90:AY92,"×")</f>
        <v>2</v>
      </c>
      <c r="BG91" s="189">
        <f>(IF((AJ90&gt;AL90),1,0))+(IF((AJ91&gt;AL91),1,0))+(IF((AJ92&gt;AL92),1,0))+(IF((AN90&gt;AP90),1,0))+(IF((AN91&gt;AP91),1,0))+(IF((AN92&gt;AP92),1,0))+(IF((AR90&gt;AT90),1,0))+(IF((AR91&gt;AT91),1,0))+(IF((AR92&gt;AT92),1,0))+(IF((AV90&gt;AX90),1,0))+(IF((AV91&gt;AX91),1,0))+(IF((AV92&gt;AX92),1,0))</f>
        <v>2</v>
      </c>
      <c r="BH91" s="190">
        <f>(IF((AJ90&lt;AL90),1,0))+(IF((AJ91&lt;AL91),1,0))+(IF((AJ92&lt;AL92),1,0))+(IF((AN90&lt;AP90),1,0))+(IF((AN91&lt;AP91),1,0))+(IF((AN92&lt;AP92),1,0))+(IF((AR90&lt;AT90),1,0))+(IF((AR91&lt;AT91),1,0))+(IF((AR92&lt;AT92),1,0))+(IF((AV90&lt;AX90),1,0))+(IF((AV91&lt;AX91),1,0))+(IF((AV92&lt;AX92),1,0))</f>
        <v>5</v>
      </c>
      <c r="BI91" s="191">
        <f>BG91-BH91</f>
        <v>-3</v>
      </c>
      <c r="BJ91" s="184">
        <f>SUM(AJ90:AJ92,AN90:AN92,AR90:AR92,AV90:AV92)</f>
        <v>100</v>
      </c>
      <c r="BK91" s="184">
        <f>SUM(AL90:AL92,AP90:AP92,AT90:AT92,AX90:AX92)</f>
        <v>139</v>
      </c>
      <c r="BL91" s="188">
        <f>BJ91-BK91</f>
        <v>-39</v>
      </c>
    </row>
    <row r="92" spans="2:64" ht="14.1" customHeight="1">
      <c r="B92" s="28"/>
      <c r="D92" s="70"/>
      <c r="E92" s="70"/>
      <c r="F92" s="70"/>
      <c r="G92" s="70"/>
      <c r="H92" s="46"/>
      <c r="I92" s="46"/>
      <c r="J92" s="47"/>
      <c r="K92" s="69"/>
      <c r="L92" s="69"/>
      <c r="M92" s="63"/>
      <c r="N92" s="29"/>
      <c r="O92" s="29"/>
      <c r="P92" s="29"/>
      <c r="Q92" s="29"/>
      <c r="R92" s="29"/>
      <c r="S92" s="33"/>
      <c r="T92" s="33"/>
      <c r="U92" s="33"/>
      <c r="V92" s="33"/>
      <c r="W92" s="33"/>
      <c r="X92" s="24"/>
      <c r="Y92" s="24"/>
      <c r="Z92" s="24"/>
      <c r="AA92" s="24"/>
      <c r="AB92" s="462"/>
      <c r="AC92" s="463"/>
      <c r="AD92" s="463"/>
      <c r="AE92" s="463"/>
      <c r="AF92" s="366"/>
      <c r="AG92" s="366"/>
      <c r="AH92" s="366"/>
      <c r="AI92" s="367"/>
      <c r="AJ92" s="141" t="str">
        <f>IF(AT86="","",AT86)</f>
        <v/>
      </c>
      <c r="AK92" s="139" t="str">
        <f t="shared" si="18"/>
        <v/>
      </c>
      <c r="AL92" s="142" t="str">
        <f>IF(AR86="","",AR86)</f>
        <v/>
      </c>
      <c r="AM92" s="420" t="str">
        <f>IF(AO89="","",AO89)</f>
        <v/>
      </c>
      <c r="AN92" s="145">
        <f>IF(AT89="","",AT89)</f>
        <v>21</v>
      </c>
      <c r="AO92" s="131" t="str">
        <f t="shared" si="19"/>
        <v>-</v>
      </c>
      <c r="AP92" s="142">
        <f>IF(AR89="","",AR89)</f>
        <v>17</v>
      </c>
      <c r="AQ92" s="420" t="str">
        <f>IF(AS89="","",AS89)</f>
        <v>-</v>
      </c>
      <c r="AR92" s="432"/>
      <c r="AS92" s="433"/>
      <c r="AT92" s="433"/>
      <c r="AU92" s="434"/>
      <c r="AV92" s="137"/>
      <c r="AW92" s="131" t="str">
        <f t="shared" si="17"/>
        <v/>
      </c>
      <c r="AX92" s="138"/>
      <c r="AY92" s="411"/>
      <c r="AZ92" s="118">
        <f>BE91</f>
        <v>1</v>
      </c>
      <c r="BA92" s="53" t="s">
        <v>10</v>
      </c>
      <c r="BB92" s="53">
        <f>BF91</f>
        <v>2</v>
      </c>
      <c r="BC92" s="119" t="s">
        <v>7</v>
      </c>
      <c r="BD92" s="1"/>
      <c r="BE92" s="183"/>
      <c r="BF92" s="184"/>
      <c r="BG92" s="183"/>
      <c r="BH92" s="184"/>
      <c r="BI92" s="188"/>
      <c r="BJ92" s="184"/>
      <c r="BK92" s="184"/>
      <c r="BL92" s="188"/>
    </row>
    <row r="93" spans="2:64" ht="14.1" customHeight="1">
      <c r="B93" s="28"/>
      <c r="C93" s="71"/>
      <c r="D93" s="70"/>
      <c r="E93" s="70"/>
      <c r="F93" s="70"/>
      <c r="G93" s="70"/>
      <c r="H93" s="46"/>
      <c r="I93" s="46"/>
      <c r="J93" s="46"/>
      <c r="K93" s="69"/>
      <c r="L93" s="69"/>
      <c r="M93" s="22"/>
      <c r="N93" s="23"/>
      <c r="O93" s="23"/>
      <c r="P93" s="23"/>
      <c r="Q93" s="23"/>
      <c r="R93" s="23"/>
      <c r="S93" s="23"/>
      <c r="T93" s="23"/>
      <c r="U93" s="23"/>
      <c r="V93" s="24"/>
      <c r="W93" s="24"/>
      <c r="X93" s="24"/>
      <c r="Y93" s="24"/>
      <c r="Z93" s="24"/>
      <c r="AA93" s="24"/>
      <c r="AB93" s="464" t="s">
        <v>139</v>
      </c>
      <c r="AC93" s="465"/>
      <c r="AD93" s="465"/>
      <c r="AE93" s="465"/>
      <c r="AF93" s="349" t="s">
        <v>81</v>
      </c>
      <c r="AG93" s="349"/>
      <c r="AH93" s="349"/>
      <c r="AI93" s="350"/>
      <c r="AJ93" s="127">
        <f>IF(AX84="","",AX84)</f>
        <v>22</v>
      </c>
      <c r="AK93" s="131" t="str">
        <f t="shared" si="18"/>
        <v>-</v>
      </c>
      <c r="AL93" s="140">
        <f>IF(AV84="","",AV84)</f>
        <v>20</v>
      </c>
      <c r="AM93" s="418" t="str">
        <f>IF(AY84="","",IF(AY84="○","×",IF(AY84="×","○")))</f>
        <v>×</v>
      </c>
      <c r="AN93" s="144">
        <f>IF(AX87="","",AX87)</f>
        <v>21</v>
      </c>
      <c r="AO93" s="143" t="str">
        <f t="shared" si="19"/>
        <v>-</v>
      </c>
      <c r="AP93" s="140">
        <f>IF(AV87="","",AV87)</f>
        <v>14</v>
      </c>
      <c r="AQ93" s="418" t="str">
        <f>IF(AY87="","",IF(AY87="○","×",IF(AY87="×","○")))</f>
        <v>○</v>
      </c>
      <c r="AR93" s="146">
        <f>IF(AX90="","",AX90)</f>
        <v>21</v>
      </c>
      <c r="AS93" s="131" t="str">
        <f>IF(AR93="","","-")</f>
        <v>-</v>
      </c>
      <c r="AT93" s="147">
        <f>IF(AV90="","",AV90)</f>
        <v>11</v>
      </c>
      <c r="AU93" s="418" t="str">
        <f>IF(AY90="","",IF(AY90="○","×",IF(AY90="×","○")))</f>
        <v>○</v>
      </c>
      <c r="AV93" s="426"/>
      <c r="AW93" s="427"/>
      <c r="AX93" s="427"/>
      <c r="AY93" s="457"/>
      <c r="AZ93" s="398" t="s">
        <v>264</v>
      </c>
      <c r="BA93" s="399"/>
      <c r="BB93" s="399"/>
      <c r="BC93" s="400"/>
      <c r="BD93" s="1"/>
      <c r="BE93" s="185"/>
      <c r="BF93" s="186"/>
      <c r="BG93" s="185"/>
      <c r="BH93" s="186"/>
      <c r="BI93" s="187"/>
      <c r="BJ93" s="186"/>
      <c r="BK93" s="186"/>
      <c r="BL93" s="187"/>
    </row>
    <row r="94" spans="2:64" ht="14.1" customHeight="1">
      <c r="B94" s="28"/>
      <c r="C94" s="71"/>
      <c r="D94" s="70"/>
      <c r="E94" s="70"/>
      <c r="F94" s="70"/>
      <c r="G94" s="70"/>
      <c r="H94" s="46"/>
      <c r="I94" s="46"/>
      <c r="J94" s="46"/>
      <c r="K94" s="69"/>
      <c r="L94" s="69"/>
      <c r="M94" s="22"/>
      <c r="N94" s="23"/>
      <c r="O94" s="23"/>
      <c r="P94" s="23"/>
      <c r="Q94" s="23"/>
      <c r="R94" s="23"/>
      <c r="S94" s="23"/>
      <c r="T94" s="23"/>
      <c r="U94" s="23"/>
      <c r="V94" s="24"/>
      <c r="W94" s="24"/>
      <c r="X94" s="24"/>
      <c r="Y94" s="24"/>
      <c r="Z94" s="24"/>
      <c r="AA94" s="24"/>
      <c r="AB94" s="345" t="s">
        <v>140</v>
      </c>
      <c r="AC94" s="346"/>
      <c r="AD94" s="346"/>
      <c r="AE94" s="346"/>
      <c r="AF94" s="351" t="s">
        <v>15</v>
      </c>
      <c r="AG94" s="351"/>
      <c r="AH94" s="351"/>
      <c r="AI94" s="352"/>
      <c r="AJ94" s="127">
        <f>IF(AX85="","",AX85)</f>
        <v>22</v>
      </c>
      <c r="AK94" s="131" t="str">
        <f t="shared" si="18"/>
        <v>-</v>
      </c>
      <c r="AL94" s="140">
        <f>IF(AV85="","",AV85)</f>
        <v>24</v>
      </c>
      <c r="AM94" s="419" t="str">
        <f>IF(AO91="","",AO91)</f>
        <v>-</v>
      </c>
      <c r="AN94" s="144">
        <f>IF(AX88="","",AX88)</f>
        <v>21</v>
      </c>
      <c r="AO94" s="131" t="str">
        <f t="shared" si="19"/>
        <v>-</v>
      </c>
      <c r="AP94" s="140">
        <f>IF(AV88="","",AV88)</f>
        <v>14</v>
      </c>
      <c r="AQ94" s="419" t="str">
        <f>IF(AS91="","",AS91)</f>
        <v/>
      </c>
      <c r="AR94" s="144">
        <f>IF(AX91="","",AX91)</f>
        <v>21</v>
      </c>
      <c r="AS94" s="131" t="str">
        <f>IF(AR94="","","-")</f>
        <v>-</v>
      </c>
      <c r="AT94" s="140">
        <f>IF(AV91="","",AV91)</f>
        <v>10</v>
      </c>
      <c r="AU94" s="419" t="str">
        <f>IF(AW91="","",AW91)</f>
        <v>-</v>
      </c>
      <c r="AV94" s="429"/>
      <c r="AW94" s="430"/>
      <c r="AX94" s="430"/>
      <c r="AY94" s="458"/>
      <c r="AZ94" s="401"/>
      <c r="BA94" s="402"/>
      <c r="BB94" s="402"/>
      <c r="BC94" s="403"/>
      <c r="BD94" s="1"/>
      <c r="BE94" s="183">
        <f>COUNTIF(AJ93:AY95,"○")</f>
        <v>2</v>
      </c>
      <c r="BF94" s="184">
        <f>COUNTIF(AJ93:AY95,"×")</f>
        <v>1</v>
      </c>
      <c r="BG94" s="189">
        <f>(IF((AJ93&gt;AL93),1,0))+(IF((AJ94&gt;AL94),1,0))+(IF((AJ95&gt;AL95),1,0))+(IF((AN93&gt;AP93),1,0))+(IF((AN94&gt;AP94),1,0))+(IF((AN95&gt;AP95),1,0))+(IF((AR93&gt;AT93),1,0))+(IF((AR94&gt;AT94),1,0))+(IF((AR95&gt;AT95),1,0))+(IF((AV93&gt;AX93),1,0))+(IF((AV94&gt;AX94),1,0))+(IF((AV95&gt;AX95),1,0))</f>
        <v>5</v>
      </c>
      <c r="BH94" s="190">
        <f>(IF((AJ93&lt;AL93),1,0))+(IF((AJ94&lt;AL94),1,0))+(IF((AJ95&lt;AL95),1,0))+(IF((AN93&lt;AP93),1,0))+(IF((AN94&lt;AP94),1,0))+(IF((AN95&lt;AP95),1,0))+(IF((AR93&lt;AT93),1,0))+(IF((AR94&lt;AT94),1,0))+(IF((AR95&lt;AT95),1,0))+(IF((AV93&lt;AX93),1,0))+(IF((AV94&lt;AX94),1,0))+(IF((AV95&lt;AX95),1,0))</f>
        <v>2</v>
      </c>
      <c r="BI94" s="191">
        <f>BG94-BH94</f>
        <v>3</v>
      </c>
      <c r="BJ94" s="184">
        <f>SUM(AJ93:AJ95,AN93:AN95,AR93:AR95,AV93:AV95)</f>
        <v>147</v>
      </c>
      <c r="BK94" s="184">
        <f>SUM(AL93:AL95,AP93:AP95,AT93:AT95,AX93:AX95)</f>
        <v>114</v>
      </c>
      <c r="BL94" s="188">
        <f>BJ94-BK94</f>
        <v>33</v>
      </c>
    </row>
    <row r="95" spans="2:64" ht="14.1" customHeight="1" thickBot="1">
      <c r="B95" s="28"/>
      <c r="C95" s="71"/>
      <c r="D95" s="70"/>
      <c r="E95" s="70"/>
      <c r="F95" s="70"/>
      <c r="G95" s="70"/>
      <c r="H95" s="47"/>
      <c r="I95" s="47"/>
      <c r="J95" s="47"/>
      <c r="K95" s="34"/>
      <c r="L95" s="34"/>
      <c r="M95" s="34"/>
      <c r="N95" s="34"/>
      <c r="O95" s="34"/>
      <c r="P95" s="34"/>
      <c r="Q95" s="34"/>
      <c r="R95" s="34"/>
      <c r="S95" s="34"/>
      <c r="T95" s="34"/>
      <c r="U95" s="34"/>
      <c r="V95" s="34"/>
      <c r="W95" s="34"/>
      <c r="X95" s="34"/>
      <c r="Y95" s="34"/>
      <c r="Z95" s="34"/>
      <c r="AA95" s="34"/>
      <c r="AB95" s="460"/>
      <c r="AC95" s="461"/>
      <c r="AD95" s="461"/>
      <c r="AE95" s="461"/>
      <c r="AF95" s="353"/>
      <c r="AG95" s="353"/>
      <c r="AH95" s="353"/>
      <c r="AI95" s="354"/>
      <c r="AJ95" s="148">
        <f>IF(AX86="","",AX86)</f>
        <v>19</v>
      </c>
      <c r="AK95" s="149" t="str">
        <f t="shared" si="18"/>
        <v>-</v>
      </c>
      <c r="AL95" s="150">
        <f>IF(AV86="","",AV86)</f>
        <v>21</v>
      </c>
      <c r="AM95" s="466" t="str">
        <f>IF(AO92="","",AO92)</f>
        <v>-</v>
      </c>
      <c r="AN95" s="151" t="str">
        <f>IF(AX89="","",AX89)</f>
        <v/>
      </c>
      <c r="AO95" s="149" t="str">
        <f t="shared" si="19"/>
        <v/>
      </c>
      <c r="AP95" s="150" t="str">
        <f>IF(AV89="","",AV89)</f>
        <v/>
      </c>
      <c r="AQ95" s="466" t="str">
        <f>IF(AS92="","",AS92)</f>
        <v/>
      </c>
      <c r="AR95" s="151" t="str">
        <f>IF(AX92="","",AX92)</f>
        <v/>
      </c>
      <c r="AS95" s="149" t="str">
        <f>IF(AR95="","","-")</f>
        <v/>
      </c>
      <c r="AT95" s="150" t="str">
        <f>IF(AV92="","",AV92)</f>
        <v/>
      </c>
      <c r="AU95" s="466" t="str">
        <f>IF(AW92="","",AW92)</f>
        <v/>
      </c>
      <c r="AV95" s="442"/>
      <c r="AW95" s="443"/>
      <c r="AX95" s="443"/>
      <c r="AY95" s="459"/>
      <c r="AZ95" s="120">
        <f>BE94</f>
        <v>2</v>
      </c>
      <c r="BA95" s="121" t="s">
        <v>10</v>
      </c>
      <c r="BB95" s="121">
        <f>BF94</f>
        <v>1</v>
      </c>
      <c r="BC95" s="122" t="s">
        <v>7</v>
      </c>
      <c r="BD95" s="1"/>
      <c r="BE95" s="192"/>
      <c r="BF95" s="193"/>
      <c r="BG95" s="192"/>
      <c r="BH95" s="193"/>
      <c r="BI95" s="194"/>
      <c r="BJ95" s="193"/>
      <c r="BK95" s="193"/>
      <c r="BL95" s="194"/>
    </row>
    <row r="96" spans="2:64" ht="17.100000000000001" customHeight="1">
      <c r="B96" s="65"/>
      <c r="C96" s="65"/>
      <c r="D96" s="65"/>
      <c r="E96" s="65"/>
      <c r="F96" s="65"/>
      <c r="G96" s="65"/>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5"/>
      <c r="AK96" s="35"/>
      <c r="BE96" s="179"/>
      <c r="BF96" s="179"/>
      <c r="BG96" s="179"/>
      <c r="BH96" s="179"/>
      <c r="BI96" s="179"/>
      <c r="BJ96" s="179"/>
      <c r="BK96" s="179"/>
      <c r="BL96" s="179"/>
    </row>
    <row r="97" spans="2:64" ht="17.100000000000001" customHeight="1">
      <c r="B97" s="65"/>
      <c r="C97" s="65"/>
      <c r="D97" s="65"/>
      <c r="E97" s="65"/>
      <c r="F97" s="65"/>
      <c r="G97" s="65"/>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5"/>
      <c r="AK97" s="35"/>
      <c r="BE97" s="179"/>
      <c r="BF97" s="179"/>
      <c r="BG97" s="179"/>
      <c r="BH97" s="179"/>
      <c r="BI97" s="179"/>
      <c r="BJ97" s="179"/>
      <c r="BK97" s="179"/>
      <c r="BL97" s="179"/>
    </row>
    <row r="98" spans="2:64" ht="17.100000000000001" customHeight="1" thickBot="1">
      <c r="O98" s="23"/>
      <c r="P98" s="23"/>
      <c r="Q98" s="23"/>
      <c r="R98" s="23"/>
      <c r="S98" s="23"/>
      <c r="T98" s="23"/>
      <c r="U98" s="24"/>
      <c r="V98" s="24"/>
      <c r="W98" s="24"/>
      <c r="X98" s="108"/>
      <c r="Y98" s="108"/>
      <c r="Z98" s="108"/>
      <c r="AA98" s="108"/>
      <c r="AB98" s="109"/>
      <c r="AC98" s="109"/>
      <c r="AD98" s="109"/>
      <c r="AE98" s="109"/>
      <c r="AF98" s="111"/>
      <c r="AG98" s="111"/>
      <c r="AH98" s="111"/>
      <c r="AI98" s="111"/>
      <c r="AJ98" s="110"/>
      <c r="AK98" s="110"/>
      <c r="AL98" s="110"/>
      <c r="AM98" s="110"/>
      <c r="AN98" s="110"/>
      <c r="AO98" s="110"/>
      <c r="AP98" s="110"/>
      <c r="AQ98" s="110"/>
      <c r="AR98" s="110"/>
      <c r="AS98" s="110"/>
      <c r="AT98" s="110"/>
      <c r="AU98" s="110"/>
      <c r="AV98" s="110"/>
      <c r="AW98" s="110"/>
      <c r="AX98" s="110"/>
      <c r="AY98" s="110"/>
      <c r="AZ98" s="115"/>
      <c r="BA98" s="115"/>
      <c r="BB98" s="115"/>
      <c r="BC98" s="115"/>
      <c r="BE98" s="179"/>
      <c r="BF98" s="179"/>
      <c r="BG98" s="179"/>
      <c r="BH98" s="179"/>
      <c r="BI98" s="179"/>
      <c r="BJ98" s="179"/>
      <c r="BK98" s="179"/>
      <c r="BL98" s="179"/>
    </row>
    <row r="99" spans="2:64" ht="14.1" customHeight="1">
      <c r="O99" s="23"/>
      <c r="P99" s="23"/>
      <c r="Q99" s="23"/>
      <c r="R99" s="23"/>
      <c r="S99" s="23"/>
      <c r="T99" s="23"/>
      <c r="U99" s="24"/>
      <c r="V99" s="24"/>
      <c r="W99" s="24"/>
      <c r="X99" s="108"/>
      <c r="Y99" s="108"/>
      <c r="Z99" s="108"/>
      <c r="AA99" s="108"/>
      <c r="AB99" s="355" t="s">
        <v>90</v>
      </c>
      <c r="AC99" s="356"/>
      <c r="AD99" s="356"/>
      <c r="AE99" s="356"/>
      <c r="AF99" s="356"/>
      <c r="AG99" s="356"/>
      <c r="AH99" s="356"/>
      <c r="AI99" s="357"/>
      <c r="AJ99" s="447" t="str">
        <f>AB101</f>
        <v>青木祐治</v>
      </c>
      <c r="AK99" s="436"/>
      <c r="AL99" s="436"/>
      <c r="AM99" s="437"/>
      <c r="AN99" s="435" t="str">
        <f>AB104</f>
        <v>山口清作</v>
      </c>
      <c r="AO99" s="436"/>
      <c r="AP99" s="436"/>
      <c r="AQ99" s="437"/>
      <c r="AR99" s="435" t="str">
        <f>AB107</f>
        <v>藤枝教悦</v>
      </c>
      <c r="AS99" s="436"/>
      <c r="AT99" s="436"/>
      <c r="AU99" s="437"/>
      <c r="AV99" s="435" t="str">
        <f>AB110</f>
        <v>石村雅俊</v>
      </c>
      <c r="AW99" s="436"/>
      <c r="AX99" s="436"/>
      <c r="AY99" s="438"/>
      <c r="AZ99" s="439" t="s">
        <v>1</v>
      </c>
      <c r="BA99" s="440"/>
      <c r="BB99" s="440"/>
      <c r="BC99" s="441"/>
      <c r="BD99" s="1"/>
      <c r="BE99" s="388" t="s">
        <v>3</v>
      </c>
      <c r="BF99" s="390"/>
      <c r="BG99" s="388" t="s">
        <v>4</v>
      </c>
      <c r="BH99" s="389"/>
      <c r="BI99" s="390"/>
      <c r="BJ99" s="391" t="s">
        <v>5</v>
      </c>
      <c r="BK99" s="392"/>
      <c r="BL99" s="393"/>
    </row>
    <row r="100" spans="2:64" ht="14.1" customHeight="1" thickBot="1">
      <c r="B100" s="515" t="s">
        <v>48</v>
      </c>
      <c r="C100" s="515"/>
      <c r="D100" s="515"/>
      <c r="E100" s="515"/>
      <c r="F100" s="515"/>
      <c r="G100" s="515"/>
      <c r="H100" s="246"/>
      <c r="I100" s="246"/>
      <c r="J100" s="246"/>
      <c r="K100" s="246"/>
      <c r="L100" s="246"/>
      <c r="M100" s="246"/>
      <c r="N100" s="246"/>
      <c r="O100" s="246"/>
      <c r="P100" s="246"/>
      <c r="Q100" s="246"/>
      <c r="R100" s="246"/>
      <c r="S100" s="246"/>
      <c r="T100" s="246"/>
      <c r="U100" s="60"/>
      <c r="V100" s="24"/>
      <c r="W100" s="24"/>
      <c r="X100" s="108"/>
      <c r="Y100" s="108"/>
      <c r="Z100" s="108"/>
      <c r="AA100" s="108"/>
      <c r="AB100" s="358"/>
      <c r="AC100" s="359"/>
      <c r="AD100" s="359"/>
      <c r="AE100" s="359"/>
      <c r="AF100" s="359"/>
      <c r="AG100" s="359"/>
      <c r="AH100" s="359"/>
      <c r="AI100" s="360"/>
      <c r="AJ100" s="496" t="str">
        <f>AB102</f>
        <v>高橋博之</v>
      </c>
      <c r="AK100" s="497"/>
      <c r="AL100" s="497"/>
      <c r="AM100" s="498"/>
      <c r="AN100" s="499" t="str">
        <f>AB105</f>
        <v>近藤みどり</v>
      </c>
      <c r="AO100" s="497"/>
      <c r="AP100" s="497"/>
      <c r="AQ100" s="498"/>
      <c r="AR100" s="499" t="str">
        <f>AB108</f>
        <v>鈴木 琴</v>
      </c>
      <c r="AS100" s="497"/>
      <c r="AT100" s="497"/>
      <c r="AU100" s="498"/>
      <c r="AV100" s="499" t="str">
        <f>AB111</f>
        <v>近藤佑哉</v>
      </c>
      <c r="AW100" s="497"/>
      <c r="AX100" s="497"/>
      <c r="AY100" s="500"/>
      <c r="AZ100" s="448" t="s">
        <v>2</v>
      </c>
      <c r="BA100" s="449"/>
      <c r="BB100" s="449"/>
      <c r="BC100" s="450"/>
      <c r="BD100" s="1"/>
      <c r="BE100" s="195" t="s">
        <v>6</v>
      </c>
      <c r="BF100" s="196" t="s">
        <v>7</v>
      </c>
      <c r="BG100" s="195" t="s">
        <v>28</v>
      </c>
      <c r="BH100" s="196" t="s">
        <v>8</v>
      </c>
      <c r="BI100" s="197" t="s">
        <v>9</v>
      </c>
      <c r="BJ100" s="196" t="s">
        <v>28</v>
      </c>
      <c r="BK100" s="196" t="s">
        <v>8</v>
      </c>
      <c r="BL100" s="197" t="s">
        <v>9</v>
      </c>
    </row>
    <row r="101" spans="2:64" ht="14.1" customHeight="1">
      <c r="B101" s="515"/>
      <c r="C101" s="515"/>
      <c r="D101" s="515"/>
      <c r="E101" s="515"/>
      <c r="F101" s="515"/>
      <c r="G101" s="515"/>
      <c r="H101" s="246"/>
      <c r="I101" s="246"/>
      <c r="J101" s="246"/>
      <c r="K101" s="246"/>
      <c r="L101" s="246"/>
      <c r="M101" s="246"/>
      <c r="N101" s="246"/>
      <c r="O101" s="246"/>
      <c r="P101" s="246"/>
      <c r="Q101" s="246"/>
      <c r="R101" s="246"/>
      <c r="S101" s="246"/>
      <c r="T101" s="246"/>
      <c r="U101" s="60"/>
      <c r="V101" s="24"/>
      <c r="W101" s="24"/>
      <c r="X101" s="108"/>
      <c r="Y101" s="108"/>
      <c r="Z101" s="108"/>
      <c r="AA101" s="108"/>
      <c r="AB101" s="368" t="s">
        <v>224</v>
      </c>
      <c r="AC101" s="369"/>
      <c r="AD101" s="369"/>
      <c r="AE101" s="369"/>
      <c r="AF101" s="364" t="s">
        <v>221</v>
      </c>
      <c r="AG101" s="364"/>
      <c r="AH101" s="364"/>
      <c r="AI101" s="365"/>
      <c r="AJ101" s="471"/>
      <c r="AK101" s="472"/>
      <c r="AL101" s="472"/>
      <c r="AM101" s="473"/>
      <c r="AN101" s="130">
        <v>21</v>
      </c>
      <c r="AO101" s="131" t="str">
        <f>IF(AN101="","","-")</f>
        <v>-</v>
      </c>
      <c r="AP101" s="132">
        <v>16</v>
      </c>
      <c r="AQ101" s="394" t="str">
        <f>IF(AN101&lt;&gt;"",IF(AN101&gt;AP101,IF(AN102&gt;AP102,"○",IF(AN103&gt;AP103,"○","×")),IF(AN102&gt;AP102,IF(AN103&gt;AP103,"○","×"),"×")),"")</f>
        <v>○</v>
      </c>
      <c r="AR101" s="130">
        <v>17</v>
      </c>
      <c r="AS101" s="133" t="str">
        <f t="shared" ref="AS101:AS106" si="20">IF(AR101="","","-")</f>
        <v>-</v>
      </c>
      <c r="AT101" s="134">
        <v>21</v>
      </c>
      <c r="AU101" s="394" t="str">
        <f>IF(AR101&lt;&gt;"",IF(AR101&gt;AT101,IF(AR102&gt;AT102,"○",IF(AR103&gt;AT103,"○","×")),IF(AR102&gt;AT102,IF(AR103&gt;AT103,"○","×"),"×")),"")</f>
        <v>×</v>
      </c>
      <c r="AV101" s="135">
        <v>13</v>
      </c>
      <c r="AW101" s="133" t="str">
        <f t="shared" ref="AW101:AW109" si="21">IF(AV101="","","-")</f>
        <v>-</v>
      </c>
      <c r="AX101" s="132">
        <v>21</v>
      </c>
      <c r="AY101" s="414" t="str">
        <f>IF(AV101&lt;&gt;"",IF(AV101&gt;AX101,IF(AV102&gt;AX102,"○",IF(AV103&gt;AX103,"○","×")),IF(AV102&gt;AX102,IF(AV103&gt;AX103,"○","×"),"×")),"")</f>
        <v>×</v>
      </c>
      <c r="AZ101" s="415" t="s">
        <v>250</v>
      </c>
      <c r="BA101" s="416"/>
      <c r="BB101" s="416"/>
      <c r="BC101" s="417"/>
      <c r="BD101" s="1"/>
      <c r="BE101" s="183"/>
      <c r="BF101" s="184"/>
      <c r="BG101" s="185"/>
      <c r="BH101" s="186"/>
      <c r="BI101" s="187"/>
      <c r="BJ101" s="184"/>
      <c r="BK101" s="184"/>
      <c r="BL101" s="188"/>
    </row>
    <row r="102" spans="2:64" ht="14.1" customHeight="1">
      <c r="B102" s="515"/>
      <c r="C102" s="515"/>
      <c r="D102" s="515"/>
      <c r="E102" s="515"/>
      <c r="F102" s="515"/>
      <c r="G102" s="515"/>
      <c r="H102" s="246"/>
      <c r="I102" s="246"/>
      <c r="J102" s="246"/>
      <c r="K102" s="246"/>
      <c r="L102" s="246"/>
      <c r="M102" s="246"/>
      <c r="N102" s="246"/>
      <c r="O102" s="246"/>
      <c r="P102" s="246"/>
      <c r="Q102" s="246"/>
      <c r="R102" s="246"/>
      <c r="S102" s="246"/>
      <c r="T102" s="246"/>
      <c r="U102" s="60"/>
      <c r="V102" s="24"/>
      <c r="W102" s="24"/>
      <c r="X102" s="108"/>
      <c r="Y102" s="108"/>
      <c r="Z102" s="108"/>
      <c r="AA102" s="108"/>
      <c r="AB102" s="345" t="s">
        <v>225</v>
      </c>
      <c r="AC102" s="346"/>
      <c r="AD102" s="346"/>
      <c r="AE102" s="346"/>
      <c r="AF102" s="351" t="s">
        <v>221</v>
      </c>
      <c r="AG102" s="351"/>
      <c r="AH102" s="351"/>
      <c r="AI102" s="352"/>
      <c r="AJ102" s="474"/>
      <c r="AK102" s="430"/>
      <c r="AL102" s="430"/>
      <c r="AM102" s="431"/>
      <c r="AN102" s="130">
        <v>21</v>
      </c>
      <c r="AO102" s="131" t="str">
        <f>IF(AN102="","","-")</f>
        <v>-</v>
      </c>
      <c r="AP102" s="136">
        <v>13</v>
      </c>
      <c r="AQ102" s="395"/>
      <c r="AR102" s="130">
        <v>20</v>
      </c>
      <c r="AS102" s="131" t="str">
        <f t="shared" si="20"/>
        <v>-</v>
      </c>
      <c r="AT102" s="132">
        <v>22</v>
      </c>
      <c r="AU102" s="395"/>
      <c r="AV102" s="130">
        <v>6</v>
      </c>
      <c r="AW102" s="131" t="str">
        <f t="shared" si="21"/>
        <v>-</v>
      </c>
      <c r="AX102" s="132">
        <v>21</v>
      </c>
      <c r="AY102" s="410"/>
      <c r="AZ102" s="401"/>
      <c r="BA102" s="402"/>
      <c r="BB102" s="402"/>
      <c r="BC102" s="403"/>
      <c r="BD102" s="1"/>
      <c r="BE102" s="183">
        <f>COUNTIF(AJ101:AY103,"○")</f>
        <v>1</v>
      </c>
      <c r="BF102" s="184">
        <f>COUNTIF(AJ101:AY103,"×")</f>
        <v>2</v>
      </c>
      <c r="BG102" s="189">
        <f>(IF((AJ101&gt;AL101),1,0))+(IF((AJ102&gt;AL102),1,0))+(IF((AJ103&gt;AL103),1,0))+(IF((AN101&gt;AP101),1,0))+(IF((AN102&gt;AP102),1,0))+(IF((AN103&gt;AP103),1,0))+(IF((AR101&gt;AT101),1,0))+(IF((AR102&gt;AT102),1,0))+(IF((AR103&gt;AT103),1,0))+(IF((AV101&gt;AX101),1,0))+(IF((AV102&gt;AX102),1,0))+(IF((AV103&gt;AX103),1,0))</f>
        <v>2</v>
      </c>
      <c r="BH102" s="190">
        <f>(IF((AJ101&lt;AL101),1,0))+(IF((AJ102&lt;AL102),1,0))+(IF((AJ103&lt;AL103),1,0))+(IF((AN101&lt;AP101),1,0))+(IF((AN102&lt;AP102),1,0))+(IF((AN103&lt;AP103),1,0))+(IF((AR101&lt;AT101),1,0))+(IF((AR102&lt;AT102),1,0))+(IF((AR103&lt;AT103),1,0))+(IF((AV101&lt;AX101),1,0))+(IF((AV102&lt;AX102),1,0))+(IF((AV103&lt;AX103),1,0))</f>
        <v>4</v>
      </c>
      <c r="BI102" s="191">
        <f>BG102-BH102</f>
        <v>-2</v>
      </c>
      <c r="BJ102" s="184">
        <f>SUM(AJ101:AJ103,AN101:AN103,AR101:AR103,AV101:AV103)</f>
        <v>98</v>
      </c>
      <c r="BK102" s="184">
        <f>SUM(AL101:AL103,AP101:AP103,AT101:AT103,AX101:AX103)</f>
        <v>114</v>
      </c>
      <c r="BL102" s="188">
        <f>BJ102-BK102</f>
        <v>-16</v>
      </c>
    </row>
    <row r="103" spans="2:64" ht="14.1" customHeight="1">
      <c r="B103" s="246" t="s">
        <v>44</v>
      </c>
      <c r="C103" s="26"/>
      <c r="D103" s="22"/>
      <c r="E103" s="22"/>
      <c r="F103" s="22"/>
      <c r="G103" s="22"/>
      <c r="H103" s="22"/>
      <c r="I103" s="22"/>
      <c r="J103" s="22"/>
      <c r="K103" s="22"/>
      <c r="L103" s="22"/>
      <c r="M103" s="22"/>
      <c r="N103" s="23"/>
      <c r="O103" s="23"/>
      <c r="P103" s="23"/>
      <c r="Q103" s="23"/>
      <c r="R103" s="23"/>
      <c r="S103" s="23"/>
      <c r="T103" s="23"/>
      <c r="U103" s="23"/>
      <c r="V103" s="24"/>
      <c r="W103" s="24"/>
      <c r="X103" s="108"/>
      <c r="Y103" s="108"/>
      <c r="Z103" s="108"/>
      <c r="AA103" s="108"/>
      <c r="AB103" s="462"/>
      <c r="AC103" s="463"/>
      <c r="AD103" s="463"/>
      <c r="AE103" s="463"/>
      <c r="AF103" s="469"/>
      <c r="AG103" s="469"/>
      <c r="AH103" s="469"/>
      <c r="AI103" s="470"/>
      <c r="AJ103" s="475"/>
      <c r="AK103" s="433"/>
      <c r="AL103" s="433"/>
      <c r="AM103" s="434"/>
      <c r="AN103" s="137"/>
      <c r="AO103" s="131" t="str">
        <f>IF(AN103="","","-")</f>
        <v/>
      </c>
      <c r="AP103" s="138"/>
      <c r="AQ103" s="396"/>
      <c r="AR103" s="137"/>
      <c r="AS103" s="139" t="str">
        <f t="shared" si="20"/>
        <v/>
      </c>
      <c r="AT103" s="138"/>
      <c r="AU103" s="395"/>
      <c r="AV103" s="137"/>
      <c r="AW103" s="139" t="str">
        <f t="shared" si="21"/>
        <v/>
      </c>
      <c r="AX103" s="138"/>
      <c r="AY103" s="410"/>
      <c r="AZ103" s="118">
        <f>BE102</f>
        <v>1</v>
      </c>
      <c r="BA103" s="53" t="s">
        <v>10</v>
      </c>
      <c r="BB103" s="53">
        <f>BF102</f>
        <v>2</v>
      </c>
      <c r="BC103" s="119" t="s">
        <v>7</v>
      </c>
      <c r="BD103" s="1"/>
      <c r="BE103" s="183"/>
      <c r="BF103" s="184"/>
      <c r="BG103" s="183"/>
      <c r="BH103" s="184"/>
      <c r="BI103" s="188"/>
      <c r="BJ103" s="184"/>
      <c r="BK103" s="184"/>
      <c r="BL103" s="188"/>
    </row>
    <row r="104" spans="2:64" ht="14.1" customHeight="1">
      <c r="B104" s="22"/>
      <c r="C104" s="26"/>
      <c r="D104" s="22"/>
      <c r="E104" s="22"/>
      <c r="F104" s="22"/>
      <c r="G104" s="22"/>
      <c r="H104" s="22"/>
      <c r="I104" s="22"/>
      <c r="J104" s="22"/>
      <c r="K104" s="22"/>
      <c r="L104" s="22"/>
      <c r="M104" s="22"/>
      <c r="N104" s="23"/>
      <c r="O104" s="23"/>
      <c r="P104" s="23"/>
      <c r="Q104" s="23"/>
      <c r="R104" s="23"/>
      <c r="S104" s="23"/>
      <c r="T104" s="23"/>
      <c r="U104" s="23"/>
      <c r="V104" s="24"/>
      <c r="W104" s="24"/>
      <c r="X104" s="108"/>
      <c r="Y104" s="108"/>
      <c r="Z104" s="108"/>
      <c r="AA104" s="108"/>
      <c r="AB104" s="464" t="s">
        <v>226</v>
      </c>
      <c r="AC104" s="465"/>
      <c r="AD104" s="465"/>
      <c r="AE104" s="465"/>
      <c r="AF104" s="349" t="s">
        <v>227</v>
      </c>
      <c r="AG104" s="349"/>
      <c r="AH104" s="349"/>
      <c r="AI104" s="350"/>
      <c r="AJ104" s="127">
        <f>IF(AP101="","",AP101)</f>
        <v>16</v>
      </c>
      <c r="AK104" s="131" t="str">
        <f t="shared" ref="AK104:AK112" si="22">IF(AJ104="","","-")</f>
        <v>-</v>
      </c>
      <c r="AL104" s="140">
        <f>IF(AN101="","",AN101)</f>
        <v>21</v>
      </c>
      <c r="AM104" s="418" t="str">
        <f>IF(AQ101="","",IF(AQ101="○","×",IF(AQ101="×","○")))</f>
        <v>×</v>
      </c>
      <c r="AN104" s="426"/>
      <c r="AO104" s="427"/>
      <c r="AP104" s="427"/>
      <c r="AQ104" s="428"/>
      <c r="AR104" s="130">
        <v>15</v>
      </c>
      <c r="AS104" s="131" t="str">
        <f t="shared" si="20"/>
        <v>-</v>
      </c>
      <c r="AT104" s="132">
        <v>21</v>
      </c>
      <c r="AU104" s="397" t="str">
        <f>IF(AR104&lt;&gt;"",IF(AR104&gt;AT104,IF(AR105&gt;AT105,"○",IF(AR106&gt;AT106,"○","×")),IF(AR105&gt;AT105,IF(AR106&gt;AT106,"○","×"),"×")),"")</f>
        <v>×</v>
      </c>
      <c r="AV104" s="130">
        <v>13</v>
      </c>
      <c r="AW104" s="131" t="str">
        <f t="shared" si="21"/>
        <v>-</v>
      </c>
      <c r="AX104" s="132">
        <v>21</v>
      </c>
      <c r="AY104" s="409" t="str">
        <f>IF(AV104&lt;&gt;"",IF(AV104&gt;AX104,IF(AV105&gt;AX105,"○",IF(AV106&gt;AX106,"○","×")),IF(AV105&gt;AX105,IF(AV106&gt;AX106,"○","×"),"×")),"")</f>
        <v>×</v>
      </c>
      <c r="AZ104" s="398" t="s">
        <v>248</v>
      </c>
      <c r="BA104" s="399"/>
      <c r="BB104" s="399"/>
      <c r="BC104" s="400"/>
      <c r="BD104" s="1"/>
      <c r="BE104" s="185"/>
      <c r="BF104" s="186"/>
      <c r="BG104" s="185"/>
      <c r="BH104" s="186"/>
      <c r="BI104" s="187"/>
      <c r="BJ104" s="186"/>
      <c r="BK104" s="186"/>
      <c r="BL104" s="187"/>
    </row>
    <row r="105" spans="2:64" ht="14.1" customHeight="1">
      <c r="B105" s="491" t="str">
        <f>AB110</f>
        <v>石村雅俊</v>
      </c>
      <c r="C105" s="582" t="str">
        <f>AF110</f>
        <v>タイム</v>
      </c>
      <c r="D105" s="510" t="s">
        <v>86</v>
      </c>
      <c r="E105" s="511"/>
      <c r="F105" s="511"/>
      <c r="G105" s="512"/>
      <c r="H105" s="45"/>
      <c r="I105" s="46"/>
      <c r="J105" s="46"/>
      <c r="K105" s="46"/>
      <c r="L105" s="46"/>
      <c r="M105" s="63"/>
      <c r="N105" s="31"/>
      <c r="O105" s="31"/>
      <c r="P105" s="31"/>
      <c r="Q105" s="31"/>
      <c r="R105" s="31"/>
      <c r="X105" s="108"/>
      <c r="Y105" s="108"/>
      <c r="Z105" s="108"/>
      <c r="AA105" s="108"/>
      <c r="AB105" s="345" t="s">
        <v>228</v>
      </c>
      <c r="AC105" s="346"/>
      <c r="AD105" s="346"/>
      <c r="AE105" s="346"/>
      <c r="AF105" s="351" t="s">
        <v>227</v>
      </c>
      <c r="AG105" s="351"/>
      <c r="AH105" s="351"/>
      <c r="AI105" s="352"/>
      <c r="AJ105" s="127">
        <f>IF(AP102="","",AP102)</f>
        <v>13</v>
      </c>
      <c r="AK105" s="131" t="str">
        <f t="shared" si="22"/>
        <v>-</v>
      </c>
      <c r="AL105" s="140">
        <f>IF(AN102="","",AN102)</f>
        <v>21</v>
      </c>
      <c r="AM105" s="419" t="str">
        <f>IF(AO102="","",AO102)</f>
        <v>-</v>
      </c>
      <c r="AN105" s="429"/>
      <c r="AO105" s="430"/>
      <c r="AP105" s="430"/>
      <c r="AQ105" s="431"/>
      <c r="AR105" s="130">
        <v>19</v>
      </c>
      <c r="AS105" s="131" t="str">
        <f t="shared" si="20"/>
        <v>-</v>
      </c>
      <c r="AT105" s="132">
        <v>21</v>
      </c>
      <c r="AU105" s="395"/>
      <c r="AV105" s="130">
        <v>7</v>
      </c>
      <c r="AW105" s="131" t="str">
        <f t="shared" si="21"/>
        <v>-</v>
      </c>
      <c r="AX105" s="132">
        <v>21</v>
      </c>
      <c r="AY105" s="410"/>
      <c r="AZ105" s="401"/>
      <c r="BA105" s="402"/>
      <c r="BB105" s="402"/>
      <c r="BC105" s="403"/>
      <c r="BD105" s="1"/>
      <c r="BE105" s="183">
        <f>COUNTIF(AJ104:AY106,"○")</f>
        <v>0</v>
      </c>
      <c r="BF105" s="184">
        <f>COUNTIF(AJ104:AY106,"×")</f>
        <v>3</v>
      </c>
      <c r="BG105" s="189">
        <f>(IF((AJ104&gt;AL104),1,0))+(IF((AJ105&gt;AL105),1,0))+(IF((AJ106&gt;AL106),1,0))+(IF((AN104&gt;AP104),1,0))+(IF((AN105&gt;AP105),1,0))+(IF((AN106&gt;AP106),1,0))+(IF((AR104&gt;AT104),1,0))+(IF((AR105&gt;AT105),1,0))+(IF((AR106&gt;AT106),1,0))+(IF((AV104&gt;AX104),1,0))+(IF((AV105&gt;AX105),1,0))+(IF((AV106&gt;AX106),1,0))</f>
        <v>0</v>
      </c>
      <c r="BH105" s="190">
        <f>(IF((AJ104&lt;AL104),1,0))+(IF((AJ105&lt;AL105),1,0))+(IF((AJ106&lt;AL106),1,0))+(IF((AN104&lt;AP104),1,0))+(IF((AN105&lt;AP105),1,0))+(IF((AN106&lt;AP106),1,0))+(IF((AR104&lt;AT104),1,0))+(IF((AR105&lt;AT105),1,0))+(IF((AR106&lt;AT106),1,0))+(IF((AV104&lt;AX104),1,0))+(IF((AV105&lt;AX105),1,0))+(IF((AV106&lt;AX106),1,0))</f>
        <v>6</v>
      </c>
      <c r="BI105" s="191">
        <f>BG105-BH105</f>
        <v>-6</v>
      </c>
      <c r="BJ105" s="184">
        <f>SUM(AJ104:AJ106,AN104:AN106,AR104:AR106,AV104:AV106)</f>
        <v>83</v>
      </c>
      <c r="BK105" s="184">
        <f>SUM(AL104:AL106,AP104:AP106,AT104:AT106,AX104:AX106)</f>
        <v>126</v>
      </c>
      <c r="BL105" s="188">
        <f>BJ105-BK105</f>
        <v>-43</v>
      </c>
    </row>
    <row r="106" spans="2:64" ht="14.1" customHeight="1" thickBot="1">
      <c r="B106" s="477"/>
      <c r="C106" s="581"/>
      <c r="D106" s="483"/>
      <c r="E106" s="484"/>
      <c r="F106" s="484"/>
      <c r="G106" s="485"/>
      <c r="H106" s="45"/>
      <c r="I106" s="46"/>
      <c r="J106" s="46"/>
      <c r="K106" s="46"/>
      <c r="L106" s="46"/>
      <c r="M106" s="63"/>
      <c r="N106" s="32"/>
      <c r="O106" s="32"/>
      <c r="P106" s="32"/>
      <c r="Q106" s="32"/>
      <c r="R106" s="32"/>
      <c r="S106" s="32"/>
      <c r="T106" s="32"/>
      <c r="U106" s="32"/>
      <c r="V106" s="32"/>
      <c r="W106" s="32"/>
      <c r="X106" s="108"/>
      <c r="Y106" s="108"/>
      <c r="Z106" s="108"/>
      <c r="AA106" s="108"/>
      <c r="AB106" s="462"/>
      <c r="AC106" s="463"/>
      <c r="AD106" s="463"/>
      <c r="AE106" s="463"/>
      <c r="AF106" s="366"/>
      <c r="AG106" s="366"/>
      <c r="AH106" s="366"/>
      <c r="AI106" s="367"/>
      <c r="AJ106" s="141" t="str">
        <f>IF(AP103="","",AP103)</f>
        <v/>
      </c>
      <c r="AK106" s="131" t="str">
        <f t="shared" si="22"/>
        <v/>
      </c>
      <c r="AL106" s="142" t="str">
        <f>IF(AN103="","",AN103)</f>
        <v/>
      </c>
      <c r="AM106" s="420" t="str">
        <f>IF(AO103="","",AO103)</f>
        <v/>
      </c>
      <c r="AN106" s="432"/>
      <c r="AO106" s="433"/>
      <c r="AP106" s="433"/>
      <c r="AQ106" s="434"/>
      <c r="AR106" s="137"/>
      <c r="AS106" s="131" t="str">
        <f t="shared" si="20"/>
        <v/>
      </c>
      <c r="AT106" s="138"/>
      <c r="AU106" s="396"/>
      <c r="AV106" s="137"/>
      <c r="AW106" s="139" t="str">
        <f t="shared" si="21"/>
        <v/>
      </c>
      <c r="AX106" s="138"/>
      <c r="AY106" s="411"/>
      <c r="AZ106" s="118">
        <f>BE105</f>
        <v>0</v>
      </c>
      <c r="BA106" s="53" t="s">
        <v>10</v>
      </c>
      <c r="BB106" s="53">
        <f>BF105</f>
        <v>3</v>
      </c>
      <c r="BC106" s="119" t="s">
        <v>7</v>
      </c>
      <c r="BD106" s="1"/>
      <c r="BE106" s="192"/>
      <c r="BF106" s="193"/>
      <c r="BG106" s="192"/>
      <c r="BH106" s="193"/>
      <c r="BI106" s="194"/>
      <c r="BJ106" s="193"/>
      <c r="BK106" s="193"/>
      <c r="BL106" s="194"/>
    </row>
    <row r="107" spans="2:64" ht="14.1" customHeight="1" thickTop="1">
      <c r="B107" s="491" t="str">
        <f>AB111</f>
        <v>近藤佑哉</v>
      </c>
      <c r="C107" s="582" t="str">
        <f>AF111</f>
        <v>タイム</v>
      </c>
      <c r="D107" s="483"/>
      <c r="E107" s="484"/>
      <c r="F107" s="484"/>
      <c r="G107" s="485"/>
      <c r="H107" s="175"/>
      <c r="I107" s="176"/>
      <c r="J107" s="176"/>
      <c r="K107" s="177"/>
      <c r="L107" s="172"/>
      <c r="M107" s="172"/>
      <c r="N107" s="32"/>
      <c r="O107" s="32"/>
      <c r="P107" s="32"/>
      <c r="Q107" s="32"/>
      <c r="R107" s="32"/>
      <c r="S107" s="32"/>
      <c r="T107" s="32"/>
      <c r="U107" s="32"/>
      <c r="V107" s="32"/>
      <c r="W107" s="32"/>
      <c r="X107" s="108"/>
      <c r="Y107" s="108"/>
      <c r="Z107" s="108"/>
      <c r="AA107" s="108"/>
      <c r="AB107" s="464" t="s">
        <v>232</v>
      </c>
      <c r="AC107" s="465"/>
      <c r="AD107" s="465"/>
      <c r="AE107" s="465"/>
      <c r="AF107" s="349" t="s">
        <v>71</v>
      </c>
      <c r="AG107" s="349"/>
      <c r="AH107" s="349"/>
      <c r="AI107" s="350"/>
      <c r="AJ107" s="127">
        <f>IF(AT101="","",AT101)</f>
        <v>21</v>
      </c>
      <c r="AK107" s="143" t="str">
        <f t="shared" si="22"/>
        <v>-</v>
      </c>
      <c r="AL107" s="140">
        <f>IF(AR101="","",AR101)</f>
        <v>17</v>
      </c>
      <c r="AM107" s="418" t="str">
        <f>IF(AU101="","",IF(AU101="○","×",IF(AU101="×","○")))</f>
        <v>○</v>
      </c>
      <c r="AN107" s="144">
        <f>IF(AT104="","",AT104)</f>
        <v>21</v>
      </c>
      <c r="AO107" s="131" t="str">
        <f t="shared" ref="AO107:AO112" si="23">IF(AN107="","","-")</f>
        <v>-</v>
      </c>
      <c r="AP107" s="140">
        <f>IF(AR104="","",AR104)</f>
        <v>15</v>
      </c>
      <c r="AQ107" s="418" t="str">
        <f>IF(AU104="","",IF(AU104="○","×",IF(AU104="×","○")))</f>
        <v>○</v>
      </c>
      <c r="AR107" s="426"/>
      <c r="AS107" s="427"/>
      <c r="AT107" s="427"/>
      <c r="AU107" s="428"/>
      <c r="AV107" s="130">
        <v>8</v>
      </c>
      <c r="AW107" s="131" t="str">
        <f t="shared" si="21"/>
        <v>-</v>
      </c>
      <c r="AX107" s="132">
        <v>21</v>
      </c>
      <c r="AY107" s="410" t="str">
        <f>IF(AV107&lt;&gt;"",IF(AV107&gt;AX107,IF(AV108&gt;AX108,"○",IF(AV109&gt;AX109,"○","×")),IF(AV108&gt;AX108,IF(AV109&gt;AX109,"○","×"),"×")),"")</f>
        <v>×</v>
      </c>
      <c r="AZ107" s="398" t="s">
        <v>247</v>
      </c>
      <c r="BA107" s="399"/>
      <c r="BB107" s="399"/>
      <c r="BC107" s="400"/>
      <c r="BD107" s="1"/>
      <c r="BE107" s="183"/>
      <c r="BF107" s="184"/>
      <c r="BG107" s="183"/>
      <c r="BH107" s="184"/>
      <c r="BI107" s="188"/>
      <c r="BJ107" s="184"/>
      <c r="BK107" s="184"/>
      <c r="BL107" s="188"/>
    </row>
    <row r="108" spans="2:64" ht="14.1" customHeight="1" thickBot="1">
      <c r="B108" s="513"/>
      <c r="C108" s="587"/>
      <c r="D108" s="483"/>
      <c r="E108" s="484"/>
      <c r="F108" s="484"/>
      <c r="G108" s="485"/>
      <c r="H108" s="173"/>
      <c r="I108" s="172"/>
      <c r="J108" s="172"/>
      <c r="K108" s="178"/>
      <c r="L108" s="172"/>
      <c r="M108" s="179"/>
      <c r="N108" s="78"/>
      <c r="O108" s="78"/>
      <c r="P108" s="78"/>
      <c r="Q108" s="78"/>
      <c r="R108" s="78"/>
      <c r="S108" s="78"/>
      <c r="T108" s="78"/>
      <c r="U108" s="78"/>
      <c r="V108" s="78"/>
      <c r="W108" s="78"/>
      <c r="X108" s="108"/>
      <c r="Y108" s="108"/>
      <c r="Z108" s="108"/>
      <c r="AA108" s="108"/>
      <c r="AB108" s="345" t="s">
        <v>229</v>
      </c>
      <c r="AC108" s="346"/>
      <c r="AD108" s="346"/>
      <c r="AE108" s="346"/>
      <c r="AF108" s="351" t="s">
        <v>71</v>
      </c>
      <c r="AG108" s="351"/>
      <c r="AH108" s="351"/>
      <c r="AI108" s="352"/>
      <c r="AJ108" s="127">
        <f>IF(AT102="","",AT102)</f>
        <v>22</v>
      </c>
      <c r="AK108" s="131" t="str">
        <f t="shared" si="22"/>
        <v>-</v>
      </c>
      <c r="AL108" s="140">
        <f>IF(AR102="","",AR102)</f>
        <v>20</v>
      </c>
      <c r="AM108" s="419" t="str">
        <f>IF(AO105="","",AO105)</f>
        <v/>
      </c>
      <c r="AN108" s="144">
        <f>IF(AT105="","",AT105)</f>
        <v>21</v>
      </c>
      <c r="AO108" s="131" t="str">
        <f t="shared" si="23"/>
        <v>-</v>
      </c>
      <c r="AP108" s="140">
        <f>IF(AR105="","",AR105)</f>
        <v>19</v>
      </c>
      <c r="AQ108" s="419" t="str">
        <f>IF(AS105="","",AS105)</f>
        <v>-</v>
      </c>
      <c r="AR108" s="429"/>
      <c r="AS108" s="430"/>
      <c r="AT108" s="430"/>
      <c r="AU108" s="431"/>
      <c r="AV108" s="130">
        <v>10</v>
      </c>
      <c r="AW108" s="131" t="str">
        <f t="shared" si="21"/>
        <v>-</v>
      </c>
      <c r="AX108" s="132">
        <v>21</v>
      </c>
      <c r="AY108" s="410"/>
      <c r="AZ108" s="401"/>
      <c r="BA108" s="402"/>
      <c r="BB108" s="402"/>
      <c r="BC108" s="403"/>
      <c r="BD108" s="1"/>
      <c r="BE108" s="183">
        <f>COUNTIF(AJ107:AY109,"○")</f>
        <v>2</v>
      </c>
      <c r="BF108" s="184">
        <f>COUNTIF(AJ107:AY109,"×")</f>
        <v>1</v>
      </c>
      <c r="BG108" s="189">
        <f>(IF((AJ107&gt;AL107),1,0))+(IF((AJ108&gt;AL108),1,0))+(IF((AJ109&gt;AL109),1,0))+(IF((AN107&gt;AP107),1,0))+(IF((AN108&gt;AP108),1,0))+(IF((AN109&gt;AP109),1,0))+(IF((AR107&gt;AT107),1,0))+(IF((AR108&gt;AT108),1,0))+(IF((AR109&gt;AT109),1,0))+(IF((AV107&gt;AX107),1,0))+(IF((AV108&gt;AX108),1,0))+(IF((AV109&gt;AX109),1,0))</f>
        <v>4</v>
      </c>
      <c r="BH108" s="190">
        <f>(IF((AJ107&lt;AL107),1,0))+(IF((AJ108&lt;AL108),1,0))+(IF((AJ109&lt;AL109),1,0))+(IF((AN107&lt;AP107),1,0))+(IF((AN108&lt;AP108),1,0))+(IF((AN109&lt;AP109),1,0))+(IF((AR107&lt;AT107),1,0))+(IF((AR108&lt;AT108),1,0))+(IF((AR109&lt;AT109),1,0))+(IF((AV107&lt;AX107),1,0))+(IF((AV108&lt;AX108),1,0))+(IF((AV109&lt;AX109),1,0))</f>
        <v>2</v>
      </c>
      <c r="BI108" s="191">
        <f>BG108-BH108</f>
        <v>2</v>
      </c>
      <c r="BJ108" s="184">
        <f>SUM(AJ107:AJ109,AN107:AN109,AR107:AR109,AV107:AV109)</f>
        <v>103</v>
      </c>
      <c r="BK108" s="184">
        <f>SUM(AL107:AL109,AP107:AP109,AT107:AT109,AX107:AX109)</f>
        <v>113</v>
      </c>
      <c r="BL108" s="188">
        <f>BJ108-BK108</f>
        <v>-10</v>
      </c>
    </row>
    <row r="109" spans="2:64" ht="14.1" customHeight="1" thickTop="1" thickBot="1">
      <c r="B109" s="476" t="str">
        <f>AB122</f>
        <v>池内義幸</v>
      </c>
      <c r="C109" s="580" t="str">
        <f>AF122</f>
        <v>YONDEN</v>
      </c>
      <c r="D109" s="480" t="s">
        <v>29</v>
      </c>
      <c r="E109" s="481"/>
      <c r="F109" s="481"/>
      <c r="G109" s="482"/>
      <c r="H109" s="314"/>
      <c r="I109" s="28"/>
      <c r="J109" s="28">
        <v>21</v>
      </c>
      <c r="K109" s="315">
        <v>21</v>
      </c>
      <c r="L109" s="311"/>
      <c r="M109" s="299"/>
      <c r="N109" s="78"/>
      <c r="O109" s="78"/>
      <c r="P109" s="78"/>
      <c r="Q109" s="78"/>
      <c r="R109" s="78"/>
      <c r="S109" s="78"/>
      <c r="T109" s="78"/>
      <c r="U109" s="78"/>
      <c r="V109" s="78"/>
      <c r="W109" s="78"/>
      <c r="X109" s="108"/>
      <c r="Y109" s="108"/>
      <c r="Z109" s="108"/>
      <c r="AA109" s="108"/>
      <c r="AB109" s="462"/>
      <c r="AC109" s="463"/>
      <c r="AD109" s="463"/>
      <c r="AE109" s="463"/>
      <c r="AF109" s="366"/>
      <c r="AG109" s="366"/>
      <c r="AH109" s="366"/>
      <c r="AI109" s="367"/>
      <c r="AJ109" s="141" t="str">
        <f>IF(AT103="","",AT103)</f>
        <v/>
      </c>
      <c r="AK109" s="139" t="str">
        <f t="shared" si="22"/>
        <v/>
      </c>
      <c r="AL109" s="142" t="str">
        <f>IF(AR103="","",AR103)</f>
        <v/>
      </c>
      <c r="AM109" s="420" t="str">
        <f>IF(AO106="","",AO106)</f>
        <v/>
      </c>
      <c r="AN109" s="145" t="str">
        <f>IF(AT106="","",AT106)</f>
        <v/>
      </c>
      <c r="AO109" s="131" t="str">
        <f t="shared" si="23"/>
        <v/>
      </c>
      <c r="AP109" s="142" t="str">
        <f>IF(AR106="","",AR106)</f>
        <v/>
      </c>
      <c r="AQ109" s="420" t="str">
        <f>IF(AS106="","",AS106)</f>
        <v/>
      </c>
      <c r="AR109" s="432"/>
      <c r="AS109" s="433"/>
      <c r="AT109" s="433"/>
      <c r="AU109" s="434"/>
      <c r="AV109" s="137"/>
      <c r="AW109" s="131" t="str">
        <f t="shared" si="21"/>
        <v/>
      </c>
      <c r="AX109" s="138"/>
      <c r="AY109" s="411"/>
      <c r="AZ109" s="118">
        <f>BE108</f>
        <v>2</v>
      </c>
      <c r="BA109" s="53" t="s">
        <v>10</v>
      </c>
      <c r="BB109" s="53">
        <f>BF108</f>
        <v>1</v>
      </c>
      <c r="BC109" s="119" t="s">
        <v>7</v>
      </c>
      <c r="BD109" s="1"/>
      <c r="BE109" s="183"/>
      <c r="BF109" s="184"/>
      <c r="BG109" s="183"/>
      <c r="BH109" s="184"/>
      <c r="BI109" s="188"/>
      <c r="BJ109" s="184"/>
      <c r="BK109" s="184"/>
      <c r="BL109" s="188"/>
    </row>
    <row r="110" spans="2:64" ht="14.1" customHeight="1" thickTop="1">
      <c r="B110" s="477"/>
      <c r="C110" s="581"/>
      <c r="D110" s="483"/>
      <c r="E110" s="484"/>
      <c r="F110" s="484"/>
      <c r="G110" s="485"/>
      <c r="H110" s="312"/>
      <c r="I110" s="311"/>
      <c r="J110" s="311">
        <v>15</v>
      </c>
      <c r="K110" s="313">
        <v>18</v>
      </c>
      <c r="L110" s="316"/>
      <c r="M110" s="299"/>
      <c r="N110" s="80"/>
      <c r="O110" s="80"/>
      <c r="P110" s="80"/>
      <c r="Q110" s="80"/>
      <c r="R110" s="80"/>
      <c r="S110" s="80"/>
      <c r="T110" s="80"/>
      <c r="U110" s="80"/>
      <c r="V110" s="80"/>
      <c r="W110" s="80"/>
      <c r="X110" s="108"/>
      <c r="Y110" s="108"/>
      <c r="Z110" s="108"/>
      <c r="AA110" s="108"/>
      <c r="AB110" s="464" t="s">
        <v>230</v>
      </c>
      <c r="AC110" s="465"/>
      <c r="AD110" s="465"/>
      <c r="AE110" s="465"/>
      <c r="AF110" s="349" t="s">
        <v>41</v>
      </c>
      <c r="AG110" s="349"/>
      <c r="AH110" s="349"/>
      <c r="AI110" s="350"/>
      <c r="AJ110" s="127">
        <f>IF(AX101="","",AX101)</f>
        <v>21</v>
      </c>
      <c r="AK110" s="131" t="str">
        <f t="shared" si="22"/>
        <v>-</v>
      </c>
      <c r="AL110" s="140">
        <f>IF(AV101="","",AV101)</f>
        <v>13</v>
      </c>
      <c r="AM110" s="418" t="str">
        <f>IF(AY101="","",IF(AY101="○","×",IF(AY101="×","○")))</f>
        <v>○</v>
      </c>
      <c r="AN110" s="144">
        <f>IF(AX104="","",AX104)</f>
        <v>21</v>
      </c>
      <c r="AO110" s="143" t="str">
        <f t="shared" si="23"/>
        <v>-</v>
      </c>
      <c r="AP110" s="140">
        <f>IF(AV104="","",AV104)</f>
        <v>13</v>
      </c>
      <c r="AQ110" s="418" t="str">
        <f>IF(AY104="","",IF(AY104="○","×",IF(AY104="×","○")))</f>
        <v>○</v>
      </c>
      <c r="AR110" s="146">
        <f>IF(AX107="","",AX107)</f>
        <v>21</v>
      </c>
      <c r="AS110" s="131" t="str">
        <f>IF(AR110="","","-")</f>
        <v>-</v>
      </c>
      <c r="AT110" s="147">
        <f>IF(AV107="","",AV107)</f>
        <v>8</v>
      </c>
      <c r="AU110" s="418" t="str">
        <f>IF(AY107="","",IF(AY107="○","×",IF(AY107="×","○")))</f>
        <v>○</v>
      </c>
      <c r="AV110" s="426"/>
      <c r="AW110" s="427"/>
      <c r="AX110" s="427"/>
      <c r="AY110" s="457"/>
      <c r="AZ110" s="398" t="s">
        <v>246</v>
      </c>
      <c r="BA110" s="399"/>
      <c r="BB110" s="399"/>
      <c r="BC110" s="400"/>
      <c r="BD110" s="1"/>
      <c r="BE110" s="185"/>
      <c r="BF110" s="186"/>
      <c r="BG110" s="185"/>
      <c r="BH110" s="186"/>
      <c r="BI110" s="187"/>
      <c r="BJ110" s="186"/>
      <c r="BK110" s="186"/>
      <c r="BL110" s="187"/>
    </row>
    <row r="111" spans="2:64" ht="14.1" customHeight="1">
      <c r="B111" s="491" t="str">
        <f>AB123</f>
        <v>越智龍也</v>
      </c>
      <c r="C111" s="582" t="str">
        <f>AF123</f>
        <v>YONDEN</v>
      </c>
      <c r="D111" s="483"/>
      <c r="E111" s="484"/>
      <c r="F111" s="484"/>
      <c r="G111" s="485"/>
      <c r="H111" s="308"/>
      <c r="I111" s="309"/>
      <c r="J111" s="310"/>
      <c r="K111" s="313"/>
      <c r="L111" s="315"/>
      <c r="M111" s="179"/>
      <c r="N111" s="80"/>
      <c r="O111" s="80"/>
      <c r="P111" s="80"/>
      <c r="Q111" s="80"/>
      <c r="R111" s="80"/>
      <c r="S111" s="80"/>
      <c r="T111" s="80"/>
      <c r="U111" s="80"/>
      <c r="V111" s="80"/>
      <c r="W111" s="80"/>
      <c r="X111" s="108"/>
      <c r="Y111" s="108"/>
      <c r="Z111" s="108"/>
      <c r="AA111" s="108"/>
      <c r="AB111" s="345" t="s">
        <v>231</v>
      </c>
      <c r="AC111" s="346"/>
      <c r="AD111" s="346"/>
      <c r="AE111" s="346"/>
      <c r="AF111" s="351" t="s">
        <v>41</v>
      </c>
      <c r="AG111" s="351"/>
      <c r="AH111" s="351"/>
      <c r="AI111" s="352"/>
      <c r="AJ111" s="127">
        <f>IF(AX102="","",AX102)</f>
        <v>21</v>
      </c>
      <c r="AK111" s="131" t="str">
        <f t="shared" si="22"/>
        <v>-</v>
      </c>
      <c r="AL111" s="140">
        <f>IF(AV102="","",AV102)</f>
        <v>6</v>
      </c>
      <c r="AM111" s="419" t="str">
        <f>IF(AO108="","",AO108)</f>
        <v>-</v>
      </c>
      <c r="AN111" s="144">
        <f>IF(AX105="","",AX105)</f>
        <v>21</v>
      </c>
      <c r="AO111" s="131" t="str">
        <f t="shared" si="23"/>
        <v>-</v>
      </c>
      <c r="AP111" s="140">
        <f>IF(AV105="","",AV105)</f>
        <v>7</v>
      </c>
      <c r="AQ111" s="419" t="str">
        <f>IF(AS108="","",AS108)</f>
        <v/>
      </c>
      <c r="AR111" s="144">
        <f>IF(AX108="","",AX108)</f>
        <v>21</v>
      </c>
      <c r="AS111" s="131" t="str">
        <f>IF(AR111="","","-")</f>
        <v>-</v>
      </c>
      <c r="AT111" s="140">
        <f>IF(AV108="","",AV108)</f>
        <v>10</v>
      </c>
      <c r="AU111" s="419" t="str">
        <f>IF(AW108="","",AW108)</f>
        <v>-</v>
      </c>
      <c r="AV111" s="429"/>
      <c r="AW111" s="430"/>
      <c r="AX111" s="430"/>
      <c r="AY111" s="458"/>
      <c r="AZ111" s="401"/>
      <c r="BA111" s="402"/>
      <c r="BB111" s="402"/>
      <c r="BC111" s="403"/>
      <c r="BD111" s="1"/>
      <c r="BE111" s="183">
        <f>COUNTIF(AJ110:AY112,"○")</f>
        <v>3</v>
      </c>
      <c r="BF111" s="184">
        <f>COUNTIF(AJ110:AY112,"×")</f>
        <v>0</v>
      </c>
      <c r="BG111" s="189">
        <f>(IF((AJ110&gt;AL110),1,0))+(IF((AJ111&gt;AL111),1,0))+(IF((AJ112&gt;AL112),1,0))+(IF((AN110&gt;AP110),1,0))+(IF((AN111&gt;AP111),1,0))+(IF((AN112&gt;AP112),1,0))+(IF((AR110&gt;AT110),1,0))+(IF((AR111&gt;AT111),1,0))+(IF((AR112&gt;AT112),1,0))+(IF((AV110&gt;AX110),1,0))+(IF((AV111&gt;AX111),1,0))+(IF((AV112&gt;AX112),1,0))</f>
        <v>6</v>
      </c>
      <c r="BH111" s="190">
        <f>(IF((AJ110&lt;AL110),1,0))+(IF((AJ111&lt;AL111),1,0))+(IF((AJ112&lt;AL112),1,0))+(IF((AN110&lt;AP110),1,0))+(IF((AN111&lt;AP111),1,0))+(IF((AN112&lt;AP112),1,0))+(IF((AR110&lt;AT110),1,0))+(IF((AR111&lt;AT111),1,0))+(IF((AR112&lt;AT112),1,0))+(IF((AV110&lt;AX110),1,0))+(IF((AV111&lt;AX111),1,0))+(IF((AV112&lt;AX112),1,0))</f>
        <v>0</v>
      </c>
      <c r="BI111" s="191">
        <f>BG111-BH111</f>
        <v>6</v>
      </c>
      <c r="BJ111" s="184">
        <f>SUM(AJ110:AJ112,AN110:AN112,AR110:AR112,AV110:AV112)</f>
        <v>126</v>
      </c>
      <c r="BK111" s="184">
        <f>SUM(AL110:AL112,AP110:AP112,AT110:AT112,AX110:AX112)</f>
        <v>57</v>
      </c>
      <c r="BL111" s="188">
        <f>BJ111-BK111</f>
        <v>69</v>
      </c>
    </row>
    <row r="112" spans="2:64" ht="14.1" customHeight="1" thickBot="1">
      <c r="B112" s="504"/>
      <c r="C112" s="586"/>
      <c r="D112" s="501"/>
      <c r="E112" s="502"/>
      <c r="F112" s="502"/>
      <c r="G112" s="503"/>
      <c r="H112" s="312">
        <v>20</v>
      </c>
      <c r="I112" s="311">
        <v>21</v>
      </c>
      <c r="J112" s="313">
        <v>19</v>
      </c>
      <c r="K112" s="313"/>
      <c r="L112" s="315"/>
      <c r="M112" s="179"/>
      <c r="N112" s="80"/>
      <c r="O112" s="80"/>
      <c r="P112" s="80"/>
      <c r="Q112" s="80"/>
      <c r="R112" s="80"/>
      <c r="S112" s="80"/>
      <c r="T112" s="80"/>
      <c r="U112" s="80"/>
      <c r="V112" s="80"/>
      <c r="W112" s="80"/>
      <c r="X112" s="108"/>
      <c r="Y112" s="108"/>
      <c r="Z112" s="108"/>
      <c r="AA112" s="108"/>
      <c r="AB112" s="460"/>
      <c r="AC112" s="461"/>
      <c r="AD112" s="461"/>
      <c r="AE112" s="461"/>
      <c r="AF112" s="353"/>
      <c r="AG112" s="353"/>
      <c r="AH112" s="353"/>
      <c r="AI112" s="354"/>
      <c r="AJ112" s="148" t="str">
        <f>IF(AX103="","",AX103)</f>
        <v/>
      </c>
      <c r="AK112" s="149" t="str">
        <f t="shared" si="22"/>
        <v/>
      </c>
      <c r="AL112" s="150" t="str">
        <f>IF(AV103="","",AV103)</f>
        <v/>
      </c>
      <c r="AM112" s="466" t="str">
        <f>IF(AO109="","",AO109)</f>
        <v/>
      </c>
      <c r="AN112" s="151" t="str">
        <f>IF(AX106="","",AX106)</f>
        <v/>
      </c>
      <c r="AO112" s="149" t="str">
        <f t="shared" si="23"/>
        <v/>
      </c>
      <c r="AP112" s="150" t="str">
        <f>IF(AV106="","",AV106)</f>
        <v/>
      </c>
      <c r="AQ112" s="466" t="str">
        <f>IF(AS109="","",AS109)</f>
        <v/>
      </c>
      <c r="AR112" s="151" t="str">
        <f>IF(AX109="","",AX109)</f>
        <v/>
      </c>
      <c r="AS112" s="149" t="str">
        <f>IF(AR112="","","-")</f>
        <v/>
      </c>
      <c r="AT112" s="150" t="str">
        <f>IF(AV109="","",AV109)</f>
        <v/>
      </c>
      <c r="AU112" s="466" t="str">
        <f>IF(AW109="","",AW109)</f>
        <v/>
      </c>
      <c r="AV112" s="442"/>
      <c r="AW112" s="443"/>
      <c r="AX112" s="443"/>
      <c r="AY112" s="459"/>
      <c r="AZ112" s="120">
        <f>BE111</f>
        <v>3</v>
      </c>
      <c r="BA112" s="121" t="s">
        <v>10</v>
      </c>
      <c r="BB112" s="121">
        <f>BF111</f>
        <v>0</v>
      </c>
      <c r="BC112" s="122" t="s">
        <v>7</v>
      </c>
      <c r="BD112" s="1"/>
      <c r="BE112" s="192"/>
      <c r="BF112" s="193"/>
      <c r="BG112" s="192"/>
      <c r="BH112" s="193"/>
      <c r="BI112" s="194"/>
      <c r="BJ112" s="193"/>
      <c r="BK112" s="193"/>
      <c r="BL112" s="194"/>
    </row>
    <row r="113" spans="2:64" ht="14.1" customHeight="1" thickTop="1" thickBot="1">
      <c r="B113" s="476" t="str">
        <f>AB137</f>
        <v>橋本姫奈</v>
      </c>
      <c r="C113" s="580" t="str">
        <f>AF137</f>
        <v>土居中学校</v>
      </c>
      <c r="D113" s="480" t="s">
        <v>85</v>
      </c>
      <c r="E113" s="481"/>
      <c r="F113" s="481"/>
      <c r="G113" s="482"/>
      <c r="H113" s="312">
        <v>22</v>
      </c>
      <c r="I113" s="311">
        <v>9</v>
      </c>
      <c r="J113" s="323">
        <v>21</v>
      </c>
      <c r="K113" s="309"/>
      <c r="L113" s="315"/>
      <c r="M113" s="172"/>
      <c r="N113" s="361" t="s">
        <v>24</v>
      </c>
      <c r="O113" s="361"/>
      <c r="P113" s="361"/>
      <c r="Q113" s="361"/>
      <c r="R113" s="361"/>
      <c r="S113" s="361"/>
      <c r="T113" s="361"/>
      <c r="U113" s="361"/>
      <c r="V113" s="361"/>
      <c r="W113" s="361"/>
      <c r="Y113" s="21"/>
      <c r="Z113" s="21"/>
      <c r="AA113" s="21"/>
      <c r="AZ113" s="123"/>
      <c r="BA113" s="123"/>
      <c r="BB113" s="123"/>
      <c r="BC113" s="123"/>
      <c r="BE113" s="179"/>
      <c r="BF113" s="179"/>
      <c r="BG113" s="179"/>
      <c r="BH113" s="179"/>
      <c r="BI113" s="179"/>
      <c r="BJ113" s="179"/>
      <c r="BK113" s="179"/>
      <c r="BL113" s="179"/>
    </row>
    <row r="114" spans="2:64" ht="14.1" customHeight="1" thickBot="1">
      <c r="B114" s="477"/>
      <c r="C114" s="581"/>
      <c r="D114" s="483"/>
      <c r="E114" s="484"/>
      <c r="F114" s="484"/>
      <c r="G114" s="485"/>
      <c r="H114" s="328"/>
      <c r="I114" s="329"/>
      <c r="J114" s="319"/>
      <c r="K114" s="28"/>
      <c r="L114" s="323"/>
      <c r="M114" s="172"/>
      <c r="N114" s="362"/>
      <c r="O114" s="362"/>
      <c r="P114" s="362"/>
      <c r="Q114" s="362"/>
      <c r="R114" s="362"/>
      <c r="S114" s="362"/>
      <c r="T114" s="362"/>
      <c r="U114" s="362"/>
      <c r="V114" s="362"/>
      <c r="W114" s="362"/>
      <c r="Y114" s="21"/>
      <c r="Z114" s="21"/>
      <c r="AA114" s="21"/>
      <c r="AB114" s="355" t="s">
        <v>91</v>
      </c>
      <c r="AC114" s="356"/>
      <c r="AD114" s="356"/>
      <c r="AE114" s="356"/>
      <c r="AF114" s="356"/>
      <c r="AG114" s="356"/>
      <c r="AH114" s="356"/>
      <c r="AI114" s="357"/>
      <c r="AJ114" s="447" t="str">
        <f>AB116</f>
        <v>大西英翔</v>
      </c>
      <c r="AK114" s="436"/>
      <c r="AL114" s="436"/>
      <c r="AM114" s="437"/>
      <c r="AN114" s="435" t="str">
        <f>AB119</f>
        <v>神野 徹</v>
      </c>
      <c r="AO114" s="436"/>
      <c r="AP114" s="436"/>
      <c r="AQ114" s="437"/>
      <c r="AR114" s="435" t="str">
        <f>AB122</f>
        <v>池内義幸</v>
      </c>
      <c r="AS114" s="436"/>
      <c r="AT114" s="436"/>
      <c r="AU114" s="437"/>
      <c r="AV114" s="435" t="str">
        <f>AB125</f>
        <v>白川律稀</v>
      </c>
      <c r="AW114" s="436"/>
      <c r="AX114" s="436"/>
      <c r="AY114" s="438"/>
      <c r="AZ114" s="493" t="s">
        <v>1</v>
      </c>
      <c r="BA114" s="494"/>
      <c r="BB114" s="494"/>
      <c r="BC114" s="495"/>
      <c r="BD114" s="1"/>
      <c r="BE114" s="388" t="s">
        <v>3</v>
      </c>
      <c r="BF114" s="390"/>
      <c r="BG114" s="388" t="s">
        <v>4</v>
      </c>
      <c r="BH114" s="389"/>
      <c r="BI114" s="390"/>
      <c r="BJ114" s="391" t="s">
        <v>5</v>
      </c>
      <c r="BK114" s="392"/>
      <c r="BL114" s="393"/>
    </row>
    <row r="115" spans="2:64" ht="14.1" customHeight="1" thickTop="1" thickBot="1">
      <c r="B115" s="491" t="str">
        <f>AB138</f>
        <v>橋本富雄</v>
      </c>
      <c r="C115" s="582" t="str">
        <f>AF137</f>
        <v>土居中学校</v>
      </c>
      <c r="D115" s="483"/>
      <c r="E115" s="484"/>
      <c r="F115" s="484"/>
      <c r="G115" s="485"/>
      <c r="H115" s="311"/>
      <c r="I115" s="311"/>
      <c r="J115" s="311"/>
      <c r="K115" s="28"/>
      <c r="L115" s="323"/>
      <c r="M115" s="172"/>
      <c r="N115" s="372" t="str">
        <f>B105</f>
        <v>石村雅俊</v>
      </c>
      <c r="O115" s="373"/>
      <c r="P115" s="373"/>
      <c r="Q115" s="373"/>
      <c r="R115" s="373"/>
      <c r="S115" s="373"/>
      <c r="T115" s="376" t="str">
        <f>C105</f>
        <v>タイム</v>
      </c>
      <c r="U115" s="376"/>
      <c r="V115" s="376"/>
      <c r="W115" s="376"/>
      <c r="X115" s="376"/>
      <c r="Y115" s="377"/>
      <c r="Z115" s="21"/>
      <c r="AA115" s="21"/>
      <c r="AB115" s="358"/>
      <c r="AC115" s="359"/>
      <c r="AD115" s="359"/>
      <c r="AE115" s="359"/>
      <c r="AF115" s="359"/>
      <c r="AG115" s="359"/>
      <c r="AH115" s="359"/>
      <c r="AI115" s="360"/>
      <c r="AJ115" s="496" t="str">
        <f>AB117</f>
        <v>宇田直時</v>
      </c>
      <c r="AK115" s="497"/>
      <c r="AL115" s="497"/>
      <c r="AM115" s="498"/>
      <c r="AN115" s="499" t="str">
        <f>AB120</f>
        <v>近藤すみ代</v>
      </c>
      <c r="AO115" s="497"/>
      <c r="AP115" s="497"/>
      <c r="AQ115" s="498"/>
      <c r="AR115" s="499" t="str">
        <f>AB123</f>
        <v>越智龍也</v>
      </c>
      <c r="AS115" s="497"/>
      <c r="AT115" s="497"/>
      <c r="AU115" s="498"/>
      <c r="AV115" s="499" t="str">
        <f>AB126</f>
        <v>大西悠翔</v>
      </c>
      <c r="AW115" s="497"/>
      <c r="AX115" s="497"/>
      <c r="AY115" s="500"/>
      <c r="AZ115" s="421" t="s">
        <v>2</v>
      </c>
      <c r="BA115" s="422"/>
      <c r="BB115" s="422"/>
      <c r="BC115" s="423"/>
      <c r="BD115" s="1"/>
      <c r="BE115" s="195" t="s">
        <v>6</v>
      </c>
      <c r="BF115" s="196" t="s">
        <v>7</v>
      </c>
      <c r="BG115" s="195" t="s">
        <v>28</v>
      </c>
      <c r="BH115" s="196" t="s">
        <v>8</v>
      </c>
      <c r="BI115" s="197" t="s">
        <v>9</v>
      </c>
      <c r="BJ115" s="196" t="s">
        <v>28</v>
      </c>
      <c r="BK115" s="196" t="s">
        <v>8</v>
      </c>
      <c r="BL115" s="197" t="s">
        <v>9</v>
      </c>
    </row>
    <row r="116" spans="2:64" ht="14.1" customHeight="1" thickBot="1">
      <c r="B116" s="504"/>
      <c r="C116" s="586"/>
      <c r="D116" s="501"/>
      <c r="E116" s="502"/>
      <c r="F116" s="502"/>
      <c r="G116" s="503"/>
      <c r="H116" s="28"/>
      <c r="I116" s="28"/>
      <c r="J116" s="28">
        <v>15</v>
      </c>
      <c r="K116" s="311">
        <v>21</v>
      </c>
      <c r="L116" s="315">
        <v>21</v>
      </c>
      <c r="M116" s="300"/>
      <c r="N116" s="374"/>
      <c r="O116" s="375"/>
      <c r="P116" s="375"/>
      <c r="Q116" s="375"/>
      <c r="R116" s="375"/>
      <c r="S116" s="375"/>
      <c r="T116" s="378"/>
      <c r="U116" s="378"/>
      <c r="V116" s="378"/>
      <c r="W116" s="378"/>
      <c r="X116" s="378"/>
      <c r="Y116" s="379"/>
      <c r="Z116" s="21"/>
      <c r="AA116" s="21"/>
      <c r="AB116" s="368" t="s">
        <v>143</v>
      </c>
      <c r="AC116" s="369"/>
      <c r="AD116" s="369"/>
      <c r="AE116" s="369"/>
      <c r="AF116" s="364" t="s">
        <v>133</v>
      </c>
      <c r="AG116" s="364"/>
      <c r="AH116" s="364"/>
      <c r="AI116" s="365"/>
      <c r="AJ116" s="471"/>
      <c r="AK116" s="472"/>
      <c r="AL116" s="472"/>
      <c r="AM116" s="473"/>
      <c r="AN116" s="130">
        <v>17</v>
      </c>
      <c r="AO116" s="131" t="str">
        <f>IF(AN116="","","-")</f>
        <v>-</v>
      </c>
      <c r="AP116" s="132">
        <v>21</v>
      </c>
      <c r="AQ116" s="394" t="str">
        <f>IF(AN116&lt;&gt;"",IF(AN116&gt;AP116,IF(AN117&gt;AP117,"○",IF(AN118&gt;AP118,"○","×")),IF(AN117&gt;AP117,IF(AN118&gt;AP118,"○","×"),"×")),"")</f>
        <v>×</v>
      </c>
      <c r="AR116" s="130">
        <v>10</v>
      </c>
      <c r="AS116" s="133" t="str">
        <f t="shared" ref="AS116:AS121" si="24">IF(AR116="","","-")</f>
        <v>-</v>
      </c>
      <c r="AT116" s="134">
        <v>21</v>
      </c>
      <c r="AU116" s="394" t="str">
        <f>IF(AR116&lt;&gt;"",IF(AR116&gt;AT116,IF(AR117&gt;AT117,"○",IF(AR118&gt;AT118,"○","×")),IF(AR117&gt;AT117,IF(AR118&gt;AT118,"○","×"),"×")),"")</f>
        <v>×</v>
      </c>
      <c r="AV116" s="135">
        <v>15</v>
      </c>
      <c r="AW116" s="133" t="str">
        <f t="shared" ref="AW116:AW124" si="25">IF(AV116="","","-")</f>
        <v>-</v>
      </c>
      <c r="AX116" s="132">
        <v>21</v>
      </c>
      <c r="AY116" s="414" t="str">
        <f>IF(AV116&lt;&gt;"",IF(AV116&gt;AX116,IF(AV117&gt;AX117,"○",IF(AV118&gt;AX118,"○","×")),IF(AV117&gt;AX117,IF(AV118&gt;AX118,"○","×"),"×")),"")</f>
        <v>×</v>
      </c>
      <c r="AZ116" s="451" t="s">
        <v>245</v>
      </c>
      <c r="BA116" s="452"/>
      <c r="BB116" s="452"/>
      <c r="BC116" s="453"/>
      <c r="BD116" s="1"/>
      <c r="BE116" s="183"/>
      <c r="BF116" s="184"/>
      <c r="BG116" s="185"/>
      <c r="BH116" s="186"/>
      <c r="BI116" s="187"/>
      <c r="BJ116" s="184"/>
      <c r="BK116" s="184"/>
      <c r="BL116" s="188"/>
    </row>
    <row r="117" spans="2:64" ht="14.1" customHeight="1" thickTop="1">
      <c r="B117" s="476" t="str">
        <f>AB107</f>
        <v>藤枝教悦</v>
      </c>
      <c r="C117" s="580" t="str">
        <f>AF107</f>
        <v>ＩＢＣ</v>
      </c>
      <c r="D117" s="480" t="s">
        <v>88</v>
      </c>
      <c r="E117" s="481"/>
      <c r="F117" s="481"/>
      <c r="G117" s="482"/>
      <c r="H117" s="94"/>
      <c r="I117" s="94"/>
      <c r="J117" s="311">
        <v>21</v>
      </c>
      <c r="K117" s="311">
        <v>16</v>
      </c>
      <c r="L117" s="313">
        <v>15</v>
      </c>
      <c r="M117" s="172"/>
      <c r="N117" s="372" t="str">
        <f>B107</f>
        <v>近藤佑哉</v>
      </c>
      <c r="O117" s="373"/>
      <c r="P117" s="373"/>
      <c r="Q117" s="373"/>
      <c r="R117" s="373"/>
      <c r="S117" s="373"/>
      <c r="T117" s="376" t="str">
        <f>C107</f>
        <v>タイム</v>
      </c>
      <c r="U117" s="376"/>
      <c r="V117" s="376"/>
      <c r="W117" s="376"/>
      <c r="X117" s="376"/>
      <c r="Y117" s="377"/>
      <c r="Z117" s="21"/>
      <c r="AA117" s="21"/>
      <c r="AB117" s="345" t="s">
        <v>144</v>
      </c>
      <c r="AC117" s="346"/>
      <c r="AD117" s="346"/>
      <c r="AE117" s="346"/>
      <c r="AF117" s="351" t="s">
        <v>133</v>
      </c>
      <c r="AG117" s="351"/>
      <c r="AH117" s="351"/>
      <c r="AI117" s="352"/>
      <c r="AJ117" s="474"/>
      <c r="AK117" s="430"/>
      <c r="AL117" s="430"/>
      <c r="AM117" s="431"/>
      <c r="AN117" s="130">
        <v>7</v>
      </c>
      <c r="AO117" s="131" t="str">
        <f>IF(AN117="","","-")</f>
        <v>-</v>
      </c>
      <c r="AP117" s="136">
        <v>21</v>
      </c>
      <c r="AQ117" s="395"/>
      <c r="AR117" s="130">
        <v>19</v>
      </c>
      <c r="AS117" s="131" t="str">
        <f t="shared" si="24"/>
        <v>-</v>
      </c>
      <c r="AT117" s="132">
        <v>21</v>
      </c>
      <c r="AU117" s="395"/>
      <c r="AV117" s="130">
        <v>5</v>
      </c>
      <c r="AW117" s="131" t="str">
        <f t="shared" si="25"/>
        <v>-</v>
      </c>
      <c r="AX117" s="132">
        <v>21</v>
      </c>
      <c r="AY117" s="410"/>
      <c r="AZ117" s="454"/>
      <c r="BA117" s="455"/>
      <c r="BB117" s="455"/>
      <c r="BC117" s="456"/>
      <c r="BD117" s="1"/>
      <c r="BE117" s="183">
        <f>COUNTIF(AJ116:AY118,"○")</f>
        <v>0</v>
      </c>
      <c r="BF117" s="184">
        <f>COUNTIF(AJ116:AY118,"×")</f>
        <v>3</v>
      </c>
      <c r="BG117" s="189">
        <f>(IF((AJ116&gt;AL116),1,0))+(IF((AJ117&gt;AL117),1,0))+(IF((AJ118&gt;AL118),1,0))+(IF((AN116&gt;AP116),1,0))+(IF((AN117&gt;AP117),1,0))+(IF((AN118&gt;AP118),1,0))+(IF((AR116&gt;AT116),1,0))+(IF((AR117&gt;AT117),1,0))+(IF((AR118&gt;AT118),1,0))+(IF((AV116&gt;AX116),1,0))+(IF((AV117&gt;AX117),1,0))+(IF((AV118&gt;AX118),1,0))</f>
        <v>0</v>
      </c>
      <c r="BH117" s="190">
        <f>(IF((AJ116&lt;AL116),1,0))+(IF((AJ117&lt;AL117),1,0))+(IF((AJ118&lt;AL118),1,0))+(IF((AN116&lt;AP116),1,0))+(IF((AN117&lt;AP117),1,0))+(IF((AN118&lt;AP118),1,0))+(IF((AR116&lt;AT116),1,0))+(IF((AR117&lt;AT117),1,0))+(IF((AR118&lt;AT118),1,0))+(IF((AV116&lt;AX116),1,0))+(IF((AV117&lt;AX117),1,0))+(IF((AV118&lt;AX118),1,0))</f>
        <v>6</v>
      </c>
      <c r="BI117" s="191">
        <f>BG117-BH117</f>
        <v>-6</v>
      </c>
      <c r="BJ117" s="184">
        <f>SUM(AJ116:AJ118,AN116:AN118,AR116:AR118,AV116:AV118)</f>
        <v>73</v>
      </c>
      <c r="BK117" s="184">
        <f>SUM(AL116:AL118,AP116:AP118,AT116:AT118,AX116:AX118)</f>
        <v>126</v>
      </c>
      <c r="BL117" s="188">
        <f>BJ117-BK117</f>
        <v>-53</v>
      </c>
    </row>
    <row r="118" spans="2:64" ht="14.1" customHeight="1">
      <c r="B118" s="477"/>
      <c r="C118" s="581"/>
      <c r="D118" s="483"/>
      <c r="E118" s="484"/>
      <c r="F118" s="484"/>
      <c r="G118" s="485"/>
      <c r="H118" s="94"/>
      <c r="I118" s="94"/>
      <c r="J118" s="94"/>
      <c r="K118" s="311"/>
      <c r="L118" s="313"/>
      <c r="M118" s="172"/>
      <c r="N118" s="374"/>
      <c r="O118" s="375"/>
      <c r="P118" s="375"/>
      <c r="Q118" s="375"/>
      <c r="R118" s="375"/>
      <c r="S118" s="375"/>
      <c r="T118" s="378"/>
      <c r="U118" s="378"/>
      <c r="V118" s="378"/>
      <c r="W118" s="378"/>
      <c r="X118" s="378"/>
      <c r="Y118" s="379"/>
      <c r="Z118" s="21"/>
      <c r="AA118" s="21"/>
      <c r="AB118" s="462"/>
      <c r="AC118" s="463"/>
      <c r="AD118" s="463"/>
      <c r="AE118" s="463"/>
      <c r="AF118" s="469"/>
      <c r="AG118" s="469"/>
      <c r="AH118" s="469"/>
      <c r="AI118" s="470"/>
      <c r="AJ118" s="475"/>
      <c r="AK118" s="433"/>
      <c r="AL118" s="433"/>
      <c r="AM118" s="434"/>
      <c r="AN118" s="137"/>
      <c r="AO118" s="131" t="str">
        <f>IF(AN118="","","-")</f>
        <v/>
      </c>
      <c r="AP118" s="138"/>
      <c r="AQ118" s="396"/>
      <c r="AR118" s="137"/>
      <c r="AS118" s="139" t="str">
        <f t="shared" si="24"/>
        <v/>
      </c>
      <c r="AT118" s="138"/>
      <c r="AU118" s="395"/>
      <c r="AV118" s="137"/>
      <c r="AW118" s="139" t="str">
        <f t="shared" si="25"/>
        <v/>
      </c>
      <c r="AX118" s="138"/>
      <c r="AY118" s="410"/>
      <c r="AZ118" s="118">
        <f>BE117</f>
        <v>0</v>
      </c>
      <c r="BA118" s="53" t="s">
        <v>10</v>
      </c>
      <c r="BB118" s="53">
        <f>BF117</f>
        <v>3</v>
      </c>
      <c r="BC118" s="119" t="s">
        <v>7</v>
      </c>
      <c r="BD118" s="1"/>
      <c r="BE118" s="183"/>
      <c r="BF118" s="184"/>
      <c r="BG118" s="183"/>
      <c r="BH118" s="184"/>
      <c r="BI118" s="188"/>
      <c r="BJ118" s="184"/>
      <c r="BK118" s="184"/>
      <c r="BL118" s="188"/>
    </row>
    <row r="119" spans="2:64" ht="14.1" customHeight="1">
      <c r="B119" s="491" t="str">
        <f>AB108</f>
        <v>鈴木 琴</v>
      </c>
      <c r="C119" s="582" t="str">
        <f>AF108</f>
        <v>ＩＢＣ</v>
      </c>
      <c r="D119" s="483"/>
      <c r="E119" s="484"/>
      <c r="F119" s="484"/>
      <c r="G119" s="485"/>
      <c r="H119" s="325"/>
      <c r="I119" s="326"/>
      <c r="J119" s="327"/>
      <c r="K119" s="311"/>
      <c r="L119" s="313"/>
      <c r="M119" s="172"/>
      <c r="N119" s="363" t="s">
        <v>25</v>
      </c>
      <c r="O119" s="363"/>
      <c r="P119" s="363"/>
      <c r="Q119" s="363"/>
      <c r="R119" s="363"/>
      <c r="S119" s="363"/>
      <c r="T119" s="363"/>
      <c r="U119" s="363"/>
      <c r="V119" s="363"/>
      <c r="W119" s="363"/>
      <c r="Y119" s="21"/>
      <c r="Z119" s="21"/>
      <c r="AA119" s="21"/>
      <c r="AB119" s="464" t="s">
        <v>181</v>
      </c>
      <c r="AC119" s="465"/>
      <c r="AD119" s="465"/>
      <c r="AE119" s="465"/>
      <c r="AF119" s="349" t="s">
        <v>147</v>
      </c>
      <c r="AG119" s="349"/>
      <c r="AH119" s="349"/>
      <c r="AI119" s="350"/>
      <c r="AJ119" s="127">
        <f>IF(AP116="","",AP116)</f>
        <v>21</v>
      </c>
      <c r="AK119" s="131" t="str">
        <f t="shared" ref="AK119:AK127" si="26">IF(AJ119="","","-")</f>
        <v>-</v>
      </c>
      <c r="AL119" s="140">
        <f>IF(AN116="","",AN116)</f>
        <v>17</v>
      </c>
      <c r="AM119" s="418" t="str">
        <f>IF(AQ116="","",IF(AQ116="○","×",IF(AQ116="×","○")))</f>
        <v>○</v>
      </c>
      <c r="AN119" s="426"/>
      <c r="AO119" s="427"/>
      <c r="AP119" s="427"/>
      <c r="AQ119" s="428"/>
      <c r="AR119" s="130">
        <v>18</v>
      </c>
      <c r="AS119" s="131" t="str">
        <f t="shared" si="24"/>
        <v>-</v>
      </c>
      <c r="AT119" s="132">
        <v>21</v>
      </c>
      <c r="AU119" s="397" t="str">
        <f>IF(AR119&lt;&gt;"",IF(AR119&gt;AT119,IF(AR120&gt;AT120,"○",IF(AR121&gt;AT121,"○","×")),IF(AR120&gt;AT120,IF(AR121&gt;AT121,"○","×"),"×")),"")</f>
        <v>×</v>
      </c>
      <c r="AV119" s="130">
        <v>9</v>
      </c>
      <c r="AW119" s="131" t="str">
        <f t="shared" si="25"/>
        <v>-</v>
      </c>
      <c r="AX119" s="132">
        <v>21</v>
      </c>
      <c r="AY119" s="409" t="str">
        <f>IF(AV119&lt;&gt;"",IF(AV119&gt;AX119,IF(AV120&gt;AX120,"○",IF(AV121&gt;AX121,"○","×")),IF(AV120&gt;AX120,IF(AV121&gt;AX121,"○","×"),"×")),"")</f>
        <v>×</v>
      </c>
      <c r="AZ119" s="583" t="s">
        <v>244</v>
      </c>
      <c r="BA119" s="584"/>
      <c r="BB119" s="584"/>
      <c r="BC119" s="585"/>
      <c r="BD119" s="1"/>
      <c r="BE119" s="185"/>
      <c r="BF119" s="186"/>
      <c r="BG119" s="185"/>
      <c r="BH119" s="186"/>
      <c r="BI119" s="187"/>
      <c r="BJ119" s="186"/>
      <c r="BK119" s="186"/>
      <c r="BL119" s="187"/>
    </row>
    <row r="120" spans="2:64" ht="14.1" customHeight="1" thickBot="1">
      <c r="B120" s="504"/>
      <c r="C120" s="586"/>
      <c r="D120" s="501"/>
      <c r="E120" s="502"/>
      <c r="F120" s="502"/>
      <c r="G120" s="503"/>
      <c r="H120" s="312"/>
      <c r="I120" s="311">
        <v>11</v>
      </c>
      <c r="J120" s="313">
        <v>19</v>
      </c>
      <c r="K120" s="311"/>
      <c r="L120" s="313"/>
      <c r="M120" s="172"/>
      <c r="N120" s="362"/>
      <c r="O120" s="362"/>
      <c r="P120" s="362"/>
      <c r="Q120" s="362"/>
      <c r="R120" s="362"/>
      <c r="S120" s="362"/>
      <c r="T120" s="362"/>
      <c r="U120" s="362"/>
      <c r="V120" s="362"/>
      <c r="W120" s="362"/>
      <c r="Y120" s="21"/>
      <c r="Z120" s="21"/>
      <c r="AA120" s="21"/>
      <c r="AB120" s="345" t="s">
        <v>146</v>
      </c>
      <c r="AC120" s="346"/>
      <c r="AD120" s="346"/>
      <c r="AE120" s="346"/>
      <c r="AF120" s="351" t="s">
        <v>142</v>
      </c>
      <c r="AG120" s="351"/>
      <c r="AH120" s="351"/>
      <c r="AI120" s="352"/>
      <c r="AJ120" s="127">
        <f>IF(AP117="","",AP117)</f>
        <v>21</v>
      </c>
      <c r="AK120" s="131" t="str">
        <f t="shared" si="26"/>
        <v>-</v>
      </c>
      <c r="AL120" s="140">
        <f>IF(AN117="","",AN117)</f>
        <v>7</v>
      </c>
      <c r="AM120" s="419" t="str">
        <f>IF(AO117="","",AO117)</f>
        <v>-</v>
      </c>
      <c r="AN120" s="429"/>
      <c r="AO120" s="430"/>
      <c r="AP120" s="430"/>
      <c r="AQ120" s="431"/>
      <c r="AR120" s="130">
        <v>14</v>
      </c>
      <c r="AS120" s="131" t="str">
        <f t="shared" si="24"/>
        <v>-</v>
      </c>
      <c r="AT120" s="132">
        <v>21</v>
      </c>
      <c r="AU120" s="395"/>
      <c r="AV120" s="130">
        <v>10</v>
      </c>
      <c r="AW120" s="131" t="str">
        <f t="shared" si="25"/>
        <v>-</v>
      </c>
      <c r="AX120" s="132">
        <v>21</v>
      </c>
      <c r="AY120" s="410"/>
      <c r="AZ120" s="454"/>
      <c r="BA120" s="455"/>
      <c r="BB120" s="455"/>
      <c r="BC120" s="456"/>
      <c r="BD120" s="1"/>
      <c r="BE120" s="183">
        <f>COUNTIF(AJ119:AY121,"○")</f>
        <v>1</v>
      </c>
      <c r="BF120" s="184">
        <f>COUNTIF(AJ119:AY121,"×")</f>
        <v>2</v>
      </c>
      <c r="BG120" s="189">
        <f>(IF((AJ119&gt;AL119),1,0))+(IF((AJ120&gt;AL120),1,0))+(IF((AJ121&gt;AL121),1,0))+(IF((AN119&gt;AP119),1,0))+(IF((AN120&gt;AP120),1,0))+(IF((AN121&gt;AP121),1,0))+(IF((AR119&gt;AT119),1,0))+(IF((AR120&gt;AT120),1,0))+(IF((AR121&gt;AT121),1,0))+(IF((AV119&gt;AX119),1,0))+(IF((AV120&gt;AX120),1,0))+(IF((AV121&gt;AX121),1,0))</f>
        <v>2</v>
      </c>
      <c r="BH120" s="190">
        <f>(IF((AJ119&lt;AL119),1,0))+(IF((AJ120&lt;AL120),1,0))+(IF((AJ121&lt;AL121),1,0))+(IF((AN119&lt;AP119),1,0))+(IF((AN120&lt;AP120),1,0))+(IF((AN121&lt;AP121),1,0))+(IF((AR119&lt;AT119),1,0))+(IF((AR120&lt;AT120),1,0))+(IF((AR121&lt;AT121),1,0))+(IF((AV119&lt;AX119),1,0))+(IF((AV120&lt;AX120),1,0))+(IF((AV121&lt;AX121),1,0))</f>
        <v>4</v>
      </c>
      <c r="BI120" s="191">
        <f>BG120-BH120</f>
        <v>-2</v>
      </c>
      <c r="BJ120" s="184">
        <f>SUM(AJ119:AJ121,AN119:AN121,AR119:AR121,AV119:AV121)</f>
        <v>93</v>
      </c>
      <c r="BK120" s="184">
        <f>SUM(AL119:AL121,AP119:AP121,AT119:AT121,AX119:AX121)</f>
        <v>108</v>
      </c>
      <c r="BL120" s="188">
        <f>BJ120-BK120</f>
        <v>-15</v>
      </c>
    </row>
    <row r="121" spans="2:64" ht="14.1" customHeight="1" thickTop="1">
      <c r="B121" s="476" t="str">
        <f>AB125</f>
        <v>白川律稀</v>
      </c>
      <c r="C121" s="580" t="str">
        <f>AF125</f>
        <v>デュオ</v>
      </c>
      <c r="D121" s="480" t="s">
        <v>87</v>
      </c>
      <c r="E121" s="481"/>
      <c r="F121" s="481"/>
      <c r="G121" s="482"/>
      <c r="H121" s="312"/>
      <c r="I121" s="311">
        <v>21</v>
      </c>
      <c r="J121" s="315">
        <v>21</v>
      </c>
      <c r="K121" s="316"/>
      <c r="L121" s="313"/>
      <c r="M121" s="172"/>
      <c r="N121" s="372" t="str">
        <f>B121</f>
        <v>白川律稀</v>
      </c>
      <c r="O121" s="373"/>
      <c r="P121" s="373"/>
      <c r="Q121" s="373"/>
      <c r="R121" s="373"/>
      <c r="S121" s="373"/>
      <c r="T121" s="376" t="str">
        <f>C121</f>
        <v>デュオ</v>
      </c>
      <c r="U121" s="376"/>
      <c r="V121" s="376"/>
      <c r="W121" s="376"/>
      <c r="X121" s="376"/>
      <c r="Y121" s="377"/>
      <c r="Z121" s="21"/>
      <c r="AA121" s="21"/>
      <c r="AB121" s="462"/>
      <c r="AC121" s="463"/>
      <c r="AD121" s="463"/>
      <c r="AE121" s="463"/>
      <c r="AF121" s="366"/>
      <c r="AG121" s="366"/>
      <c r="AH121" s="366"/>
      <c r="AI121" s="367"/>
      <c r="AJ121" s="141" t="str">
        <f>IF(AP118="","",AP118)</f>
        <v/>
      </c>
      <c r="AK121" s="131" t="str">
        <f t="shared" si="26"/>
        <v/>
      </c>
      <c r="AL121" s="142" t="str">
        <f>IF(AN118="","",AN118)</f>
        <v/>
      </c>
      <c r="AM121" s="420" t="str">
        <f>IF(AO118="","",AO118)</f>
        <v/>
      </c>
      <c r="AN121" s="432"/>
      <c r="AO121" s="433"/>
      <c r="AP121" s="433"/>
      <c r="AQ121" s="434"/>
      <c r="AR121" s="137"/>
      <c r="AS121" s="131" t="str">
        <f t="shared" si="24"/>
        <v/>
      </c>
      <c r="AT121" s="138"/>
      <c r="AU121" s="396"/>
      <c r="AV121" s="137"/>
      <c r="AW121" s="139" t="str">
        <f t="shared" si="25"/>
        <v/>
      </c>
      <c r="AX121" s="138"/>
      <c r="AY121" s="411"/>
      <c r="AZ121" s="118">
        <f>BE120</f>
        <v>1</v>
      </c>
      <c r="BA121" s="53" t="s">
        <v>10</v>
      </c>
      <c r="BB121" s="53">
        <f>BF120</f>
        <v>2</v>
      </c>
      <c r="BC121" s="119" t="s">
        <v>7</v>
      </c>
      <c r="BD121" s="1"/>
      <c r="BE121" s="192"/>
      <c r="BF121" s="193"/>
      <c r="BG121" s="192"/>
      <c r="BH121" s="193"/>
      <c r="BI121" s="194"/>
      <c r="BJ121" s="193"/>
      <c r="BK121" s="193"/>
      <c r="BL121" s="194"/>
    </row>
    <row r="122" spans="2:64" ht="14.1" customHeight="1" thickBot="1">
      <c r="B122" s="477"/>
      <c r="C122" s="581"/>
      <c r="D122" s="483"/>
      <c r="E122" s="484"/>
      <c r="F122" s="484"/>
      <c r="G122" s="485"/>
      <c r="H122" s="328"/>
      <c r="I122" s="329"/>
      <c r="J122" s="319"/>
      <c r="K122" s="315"/>
      <c r="L122" s="313"/>
      <c r="M122" s="172"/>
      <c r="N122" s="374"/>
      <c r="O122" s="375"/>
      <c r="P122" s="375"/>
      <c r="Q122" s="375"/>
      <c r="R122" s="375"/>
      <c r="S122" s="375"/>
      <c r="T122" s="378"/>
      <c r="U122" s="378"/>
      <c r="V122" s="378"/>
      <c r="W122" s="378"/>
      <c r="X122" s="378"/>
      <c r="Y122" s="379"/>
      <c r="Z122" s="21"/>
      <c r="AA122" s="21"/>
      <c r="AB122" s="464" t="s">
        <v>148</v>
      </c>
      <c r="AC122" s="465"/>
      <c r="AD122" s="465"/>
      <c r="AE122" s="465"/>
      <c r="AF122" s="349" t="s">
        <v>150</v>
      </c>
      <c r="AG122" s="349"/>
      <c r="AH122" s="349"/>
      <c r="AI122" s="350"/>
      <c r="AJ122" s="127">
        <f>IF(AT116="","",AT116)</f>
        <v>21</v>
      </c>
      <c r="AK122" s="143" t="str">
        <f t="shared" si="26"/>
        <v>-</v>
      </c>
      <c r="AL122" s="140">
        <f>IF(AR116="","",AR116)</f>
        <v>10</v>
      </c>
      <c r="AM122" s="418" t="str">
        <f>IF(AU116="","",IF(AU116="○","×",IF(AU116="×","○")))</f>
        <v>○</v>
      </c>
      <c r="AN122" s="144">
        <f>IF(AT119="","",AT119)</f>
        <v>21</v>
      </c>
      <c r="AO122" s="131" t="str">
        <f t="shared" ref="AO122:AO127" si="27">IF(AN122="","","-")</f>
        <v>-</v>
      </c>
      <c r="AP122" s="140">
        <f>IF(AR119="","",AR119)</f>
        <v>18</v>
      </c>
      <c r="AQ122" s="418" t="str">
        <f>IF(AU119="","",IF(AU119="○","×",IF(AU119="×","○")))</f>
        <v>○</v>
      </c>
      <c r="AR122" s="426"/>
      <c r="AS122" s="427"/>
      <c r="AT122" s="427"/>
      <c r="AU122" s="428"/>
      <c r="AV122" s="130">
        <v>15</v>
      </c>
      <c r="AW122" s="131" t="str">
        <f t="shared" si="25"/>
        <v>-</v>
      </c>
      <c r="AX122" s="132">
        <v>21</v>
      </c>
      <c r="AY122" s="410" t="str">
        <f>IF(AV122&lt;&gt;"",IF(AV122&gt;AX122,IF(AV123&gt;AX123,"○",IF(AV124&gt;AX124,"○","×")),IF(AV123&gt;AX123,IF(AV124&gt;AX124,"○","×"),"×")),"")</f>
        <v>×</v>
      </c>
      <c r="AZ122" s="583" t="s">
        <v>247</v>
      </c>
      <c r="BA122" s="584"/>
      <c r="BB122" s="584"/>
      <c r="BC122" s="585"/>
      <c r="BD122" s="1"/>
      <c r="BE122" s="183"/>
      <c r="BF122" s="184"/>
      <c r="BG122" s="183"/>
      <c r="BH122" s="184"/>
      <c r="BI122" s="188"/>
      <c r="BJ122" s="184"/>
      <c r="BK122" s="184"/>
      <c r="BL122" s="188"/>
    </row>
    <row r="123" spans="2:64" ht="14.1" customHeight="1" thickTop="1">
      <c r="B123" s="491" t="str">
        <f>AB126</f>
        <v>大西悠翔</v>
      </c>
      <c r="C123" s="582" t="str">
        <f>AF126</f>
        <v>デュオ</v>
      </c>
      <c r="D123" s="483"/>
      <c r="E123" s="484"/>
      <c r="F123" s="484"/>
      <c r="G123" s="485"/>
      <c r="H123" s="312"/>
      <c r="I123" s="311"/>
      <c r="J123" s="311">
        <v>21</v>
      </c>
      <c r="K123" s="315">
        <v>21</v>
      </c>
      <c r="L123" s="330"/>
      <c r="M123" s="172"/>
      <c r="N123" s="372" t="str">
        <f>B123</f>
        <v>大西悠翔</v>
      </c>
      <c r="O123" s="373"/>
      <c r="P123" s="373"/>
      <c r="Q123" s="373"/>
      <c r="R123" s="373"/>
      <c r="S123" s="373"/>
      <c r="T123" s="376" t="str">
        <f>C123</f>
        <v>デュオ</v>
      </c>
      <c r="U123" s="376"/>
      <c r="V123" s="376"/>
      <c r="W123" s="376"/>
      <c r="X123" s="376"/>
      <c r="Y123" s="377"/>
      <c r="Z123" s="21"/>
      <c r="AA123" s="21"/>
      <c r="AB123" s="345" t="s">
        <v>149</v>
      </c>
      <c r="AC123" s="346"/>
      <c r="AD123" s="346"/>
      <c r="AE123" s="346"/>
      <c r="AF123" s="351" t="s">
        <v>151</v>
      </c>
      <c r="AG123" s="351"/>
      <c r="AH123" s="351"/>
      <c r="AI123" s="352"/>
      <c r="AJ123" s="127">
        <f>IF(AT117="","",AT117)</f>
        <v>21</v>
      </c>
      <c r="AK123" s="131" t="str">
        <f t="shared" si="26"/>
        <v>-</v>
      </c>
      <c r="AL123" s="140">
        <f>IF(AR117="","",AR117)</f>
        <v>19</v>
      </c>
      <c r="AM123" s="419" t="str">
        <f>IF(AO120="","",AO120)</f>
        <v/>
      </c>
      <c r="AN123" s="144">
        <f>IF(AT120="","",AT120)</f>
        <v>21</v>
      </c>
      <c r="AO123" s="131" t="str">
        <f t="shared" si="27"/>
        <v>-</v>
      </c>
      <c r="AP123" s="140">
        <f>IF(AR120="","",AR120)</f>
        <v>14</v>
      </c>
      <c r="AQ123" s="419" t="str">
        <f>IF(AS120="","",AS120)</f>
        <v>-</v>
      </c>
      <c r="AR123" s="429"/>
      <c r="AS123" s="430"/>
      <c r="AT123" s="430"/>
      <c r="AU123" s="431"/>
      <c r="AV123" s="130">
        <v>15</v>
      </c>
      <c r="AW123" s="131" t="str">
        <f t="shared" si="25"/>
        <v>-</v>
      </c>
      <c r="AX123" s="132">
        <v>21</v>
      </c>
      <c r="AY123" s="410"/>
      <c r="AZ123" s="454"/>
      <c r="BA123" s="455"/>
      <c r="BB123" s="455"/>
      <c r="BC123" s="456"/>
      <c r="BD123" s="1"/>
      <c r="BE123" s="183">
        <f>COUNTIF(AJ122:AY124,"○")</f>
        <v>2</v>
      </c>
      <c r="BF123" s="184">
        <f>COUNTIF(AJ122:AY124,"×")</f>
        <v>1</v>
      </c>
      <c r="BG123" s="189">
        <f>(IF((AJ122&gt;AL122),1,0))+(IF((AJ123&gt;AL123),1,0))+(IF((AJ124&gt;AL124),1,0))+(IF((AN122&gt;AP122),1,0))+(IF((AN123&gt;AP123),1,0))+(IF((AN124&gt;AP124),1,0))+(IF((AR122&gt;AT122),1,0))+(IF((AR123&gt;AT123),1,0))+(IF((AR124&gt;AT124),1,0))+(IF((AV122&gt;AX122),1,0))+(IF((AV123&gt;AX123),1,0))+(IF((AV124&gt;AX124),1,0))</f>
        <v>4</v>
      </c>
      <c r="BH123" s="190">
        <f>(IF((AJ122&lt;AL122),1,0))+(IF((AJ123&lt;AL123),1,0))+(IF((AJ124&lt;AL124),1,0))+(IF((AN122&lt;AP122),1,0))+(IF((AN123&lt;AP123),1,0))+(IF((AN124&lt;AP124),1,0))+(IF((AR122&lt;AT122),1,0))+(IF((AR123&lt;AT123),1,0))+(IF((AR124&lt;AT124),1,0))+(IF((AV122&lt;AX122),1,0))+(IF((AV123&lt;AX123),1,0))+(IF((AV124&lt;AX124),1,0))</f>
        <v>2</v>
      </c>
      <c r="BI123" s="191">
        <f>BG123-BH123</f>
        <v>2</v>
      </c>
      <c r="BJ123" s="184">
        <f>SUM(AJ122:AJ124,AN122:AN124,AR122:AR124,AV122:AV124)</f>
        <v>114</v>
      </c>
      <c r="BK123" s="184">
        <f>SUM(AL122:AL124,AP122:AP124,AT122:AT124,AX122:AX124)</f>
        <v>103</v>
      </c>
      <c r="BL123" s="188">
        <f>BJ123-BK123</f>
        <v>11</v>
      </c>
    </row>
    <row r="124" spans="2:64" ht="14.1" customHeight="1" thickBot="1">
      <c r="B124" s="504"/>
      <c r="C124" s="586"/>
      <c r="D124" s="501"/>
      <c r="E124" s="502"/>
      <c r="F124" s="502"/>
      <c r="G124" s="503"/>
      <c r="H124" s="337"/>
      <c r="I124" s="338"/>
      <c r="J124" s="311">
        <v>12</v>
      </c>
      <c r="K124" s="313">
        <v>10</v>
      </c>
      <c r="L124" s="332"/>
      <c r="M124" s="172"/>
      <c r="N124" s="374"/>
      <c r="O124" s="375"/>
      <c r="P124" s="375"/>
      <c r="Q124" s="375"/>
      <c r="R124" s="375"/>
      <c r="S124" s="375"/>
      <c r="T124" s="378"/>
      <c r="U124" s="378"/>
      <c r="V124" s="378"/>
      <c r="W124" s="378"/>
      <c r="X124" s="378"/>
      <c r="Y124" s="379"/>
      <c r="Z124" s="21"/>
      <c r="AA124" s="21"/>
      <c r="AB124" s="462"/>
      <c r="AC124" s="463"/>
      <c r="AD124" s="463"/>
      <c r="AE124" s="463"/>
      <c r="AF124" s="366"/>
      <c r="AG124" s="366"/>
      <c r="AH124" s="366"/>
      <c r="AI124" s="367"/>
      <c r="AJ124" s="141" t="str">
        <f>IF(AT118="","",AT118)</f>
        <v/>
      </c>
      <c r="AK124" s="139" t="str">
        <f t="shared" si="26"/>
        <v/>
      </c>
      <c r="AL124" s="142" t="str">
        <f>IF(AR118="","",AR118)</f>
        <v/>
      </c>
      <c r="AM124" s="420" t="str">
        <f>IF(AO121="","",AO121)</f>
        <v/>
      </c>
      <c r="AN124" s="145" t="str">
        <f>IF(AT121="","",AT121)</f>
        <v/>
      </c>
      <c r="AO124" s="131" t="str">
        <f t="shared" si="27"/>
        <v/>
      </c>
      <c r="AP124" s="142" t="str">
        <f>IF(AR121="","",AR121)</f>
        <v/>
      </c>
      <c r="AQ124" s="420" t="str">
        <f>IF(AS121="","",AS121)</f>
        <v/>
      </c>
      <c r="AR124" s="432"/>
      <c r="AS124" s="433"/>
      <c r="AT124" s="433"/>
      <c r="AU124" s="434"/>
      <c r="AV124" s="137"/>
      <c r="AW124" s="131" t="str">
        <f t="shared" si="25"/>
        <v/>
      </c>
      <c r="AX124" s="138"/>
      <c r="AY124" s="411"/>
      <c r="AZ124" s="118">
        <f>BE123</f>
        <v>2</v>
      </c>
      <c r="BA124" s="53" t="s">
        <v>10</v>
      </c>
      <c r="BB124" s="53">
        <f>BF123</f>
        <v>1</v>
      </c>
      <c r="BC124" s="119" t="s">
        <v>7</v>
      </c>
      <c r="BD124" s="1"/>
      <c r="BE124" s="183"/>
      <c r="BF124" s="184"/>
      <c r="BG124" s="183"/>
      <c r="BH124" s="184"/>
      <c r="BI124" s="188"/>
      <c r="BJ124" s="184"/>
      <c r="BK124" s="184"/>
      <c r="BL124" s="188"/>
    </row>
    <row r="125" spans="2:64" ht="14.1" customHeight="1" thickTop="1">
      <c r="B125" s="476" t="str">
        <f>AB140</f>
        <v>長原正悟</v>
      </c>
      <c r="C125" s="580" t="str">
        <f>AF140</f>
        <v>酒商ながはら</v>
      </c>
      <c r="D125" s="480" t="s">
        <v>89</v>
      </c>
      <c r="E125" s="481"/>
      <c r="F125" s="481"/>
      <c r="G125" s="482"/>
      <c r="H125" s="339"/>
      <c r="I125" s="340"/>
      <c r="J125" s="341"/>
      <c r="K125" s="342"/>
      <c r="L125" s="332"/>
      <c r="M125" s="172"/>
      <c r="N125" s="29"/>
      <c r="O125" s="29"/>
      <c r="P125" s="29"/>
      <c r="Q125" s="29"/>
      <c r="R125" s="29"/>
      <c r="S125" s="33"/>
      <c r="T125" s="33"/>
      <c r="U125" s="33"/>
      <c r="V125" s="33"/>
      <c r="W125" s="33"/>
      <c r="Y125" s="21"/>
      <c r="Z125" s="21"/>
      <c r="AA125" s="21"/>
      <c r="AB125" s="464" t="s">
        <v>67</v>
      </c>
      <c r="AC125" s="465"/>
      <c r="AD125" s="465"/>
      <c r="AE125" s="465"/>
      <c r="AF125" s="349" t="s">
        <v>152</v>
      </c>
      <c r="AG125" s="349"/>
      <c r="AH125" s="349"/>
      <c r="AI125" s="350"/>
      <c r="AJ125" s="127">
        <f>IF(AX116="","",AX116)</f>
        <v>21</v>
      </c>
      <c r="AK125" s="131" t="str">
        <f t="shared" si="26"/>
        <v>-</v>
      </c>
      <c r="AL125" s="140">
        <f>IF(AV116="","",AV116)</f>
        <v>15</v>
      </c>
      <c r="AM125" s="418" t="str">
        <f>IF(AY116="","",IF(AY116="○","×",IF(AY116="×","○")))</f>
        <v>○</v>
      </c>
      <c r="AN125" s="144">
        <f>IF(AX119="","",AX119)</f>
        <v>21</v>
      </c>
      <c r="AO125" s="143" t="str">
        <f t="shared" si="27"/>
        <v>-</v>
      </c>
      <c r="AP125" s="140">
        <f>IF(AV119="","",AV119)</f>
        <v>9</v>
      </c>
      <c r="AQ125" s="418" t="str">
        <f>IF(AY119="","",IF(AY119="○","×",IF(AY119="×","○")))</f>
        <v>○</v>
      </c>
      <c r="AR125" s="146">
        <f>IF(AX122="","",AX122)</f>
        <v>21</v>
      </c>
      <c r="AS125" s="131" t="str">
        <f>IF(AR125="","","-")</f>
        <v>-</v>
      </c>
      <c r="AT125" s="147">
        <f>IF(AV122="","",AV122)</f>
        <v>15</v>
      </c>
      <c r="AU125" s="418" t="str">
        <f>IF(AY122="","",IF(AY122="○","×",IF(AY122="×","○")))</f>
        <v>○</v>
      </c>
      <c r="AV125" s="426"/>
      <c r="AW125" s="427"/>
      <c r="AX125" s="427"/>
      <c r="AY125" s="457"/>
      <c r="AZ125" s="583" t="s">
        <v>246</v>
      </c>
      <c r="BA125" s="584"/>
      <c r="BB125" s="584"/>
      <c r="BC125" s="585"/>
      <c r="BD125" s="1"/>
      <c r="BE125" s="185"/>
      <c r="BF125" s="186"/>
      <c r="BG125" s="185"/>
      <c r="BH125" s="186"/>
      <c r="BI125" s="187"/>
      <c r="BJ125" s="186"/>
      <c r="BK125" s="186"/>
      <c r="BL125" s="187"/>
    </row>
    <row r="126" spans="2:64" ht="14.1" customHeight="1">
      <c r="B126" s="477"/>
      <c r="C126" s="581"/>
      <c r="D126" s="483"/>
      <c r="E126" s="484"/>
      <c r="F126" s="484"/>
      <c r="G126" s="485"/>
      <c r="H126" s="301"/>
      <c r="I126" s="302"/>
      <c r="J126" s="302"/>
      <c r="K126" s="303"/>
      <c r="L126" s="180"/>
      <c r="M126" s="304"/>
      <c r="N126" s="23"/>
      <c r="O126" s="23"/>
      <c r="P126" s="23"/>
      <c r="Q126" s="23"/>
      <c r="R126" s="23"/>
      <c r="S126" s="23"/>
      <c r="T126" s="23"/>
      <c r="U126" s="23"/>
      <c r="V126" s="24"/>
      <c r="W126" s="24"/>
      <c r="Y126" s="21"/>
      <c r="Z126" s="21"/>
      <c r="AA126" s="21"/>
      <c r="AB126" s="345" t="s">
        <v>235</v>
      </c>
      <c r="AC126" s="346"/>
      <c r="AD126" s="346"/>
      <c r="AE126" s="346"/>
      <c r="AF126" s="351" t="s">
        <v>152</v>
      </c>
      <c r="AG126" s="351"/>
      <c r="AH126" s="351"/>
      <c r="AI126" s="352"/>
      <c r="AJ126" s="127">
        <f>IF(AX117="","",AX117)</f>
        <v>21</v>
      </c>
      <c r="AK126" s="131" t="str">
        <f t="shared" si="26"/>
        <v>-</v>
      </c>
      <c r="AL126" s="140">
        <f>IF(AV117="","",AV117)</f>
        <v>5</v>
      </c>
      <c r="AM126" s="419" t="str">
        <f>IF(AO123="","",AO123)</f>
        <v>-</v>
      </c>
      <c r="AN126" s="144">
        <f>IF(AX120="","",AX120)</f>
        <v>21</v>
      </c>
      <c r="AO126" s="131" t="str">
        <f t="shared" si="27"/>
        <v>-</v>
      </c>
      <c r="AP126" s="140">
        <f>IF(AV120="","",AV120)</f>
        <v>10</v>
      </c>
      <c r="AQ126" s="419" t="str">
        <f>IF(AS123="","",AS123)</f>
        <v/>
      </c>
      <c r="AR126" s="144">
        <f>IF(AX123="","",AX123)</f>
        <v>21</v>
      </c>
      <c r="AS126" s="131" t="str">
        <f>IF(AR126="","","-")</f>
        <v>-</v>
      </c>
      <c r="AT126" s="140">
        <f>IF(AV123="","",AV123)</f>
        <v>15</v>
      </c>
      <c r="AU126" s="419" t="str">
        <f>IF(AW123="","",AW123)</f>
        <v>-</v>
      </c>
      <c r="AV126" s="429"/>
      <c r="AW126" s="430"/>
      <c r="AX126" s="430"/>
      <c r="AY126" s="458"/>
      <c r="AZ126" s="454"/>
      <c r="BA126" s="455"/>
      <c r="BB126" s="455"/>
      <c r="BC126" s="456"/>
      <c r="BD126" s="1"/>
      <c r="BE126" s="183">
        <f>COUNTIF(AJ125:AY127,"○")</f>
        <v>3</v>
      </c>
      <c r="BF126" s="184">
        <f>COUNTIF(AJ125:AY127,"×")</f>
        <v>0</v>
      </c>
      <c r="BG126" s="189">
        <f>(IF((AJ125&gt;AL125),1,0))+(IF((AJ126&gt;AL126),1,0))+(IF((AJ127&gt;AL127),1,0))+(IF((AN125&gt;AP125),1,0))+(IF((AN126&gt;AP126),1,0))+(IF((AN127&gt;AP127),1,0))+(IF((AR125&gt;AT125),1,0))+(IF((AR126&gt;AT126),1,0))+(IF((AR127&gt;AT127),1,0))+(IF((AV125&gt;AX125),1,0))+(IF((AV126&gt;AX126),1,0))+(IF((AV127&gt;AX127),1,0))</f>
        <v>6</v>
      </c>
      <c r="BH126" s="190">
        <f>(IF((AJ125&lt;AL125),1,0))+(IF((AJ126&lt;AL126),1,0))+(IF((AJ127&lt;AL127),1,0))+(IF((AN125&lt;AP125),1,0))+(IF((AN126&lt;AP126),1,0))+(IF((AN127&lt;AP127),1,0))+(IF((AR125&lt;AT125),1,0))+(IF((AR126&lt;AT126),1,0))+(IF((AR127&lt;AT127),1,0))+(IF((AV125&lt;AX125),1,0))+(IF((AV126&lt;AX126),1,0))+(IF((AV127&lt;AX127),1,0))</f>
        <v>0</v>
      </c>
      <c r="BI126" s="191">
        <f>BG126-BH126</f>
        <v>6</v>
      </c>
      <c r="BJ126" s="184">
        <f>SUM(AJ125:AJ127,AN125:AN127,AR125:AR127,AV125:AV127)</f>
        <v>126</v>
      </c>
      <c r="BK126" s="184">
        <f>SUM(AL125:AL127,AP125:AP127,AT125:AT127,AX125:AX127)</f>
        <v>69</v>
      </c>
      <c r="BL126" s="188">
        <f>BJ126-BK126</f>
        <v>57</v>
      </c>
    </row>
    <row r="127" spans="2:64" ht="14.1" customHeight="1" thickBot="1">
      <c r="B127" s="491" t="str">
        <f>AB141</f>
        <v>石川壱斗</v>
      </c>
      <c r="C127" s="582" t="str">
        <f>AF141</f>
        <v>川之江ｸﾗﾌﾞ</v>
      </c>
      <c r="D127" s="483"/>
      <c r="E127" s="484"/>
      <c r="F127" s="484"/>
      <c r="G127" s="485"/>
      <c r="H127" s="172"/>
      <c r="I127" s="172"/>
      <c r="J127" s="172"/>
      <c r="K127" s="180"/>
      <c r="L127" s="180"/>
      <c r="M127" s="304"/>
      <c r="N127" s="23"/>
      <c r="O127" s="23"/>
      <c r="P127" s="23"/>
      <c r="Q127" s="23"/>
      <c r="R127" s="23"/>
      <c r="S127" s="23"/>
      <c r="T127" s="23"/>
      <c r="U127" s="23"/>
      <c r="V127" s="24"/>
      <c r="W127" s="24"/>
      <c r="Y127" s="21"/>
      <c r="Z127" s="21"/>
      <c r="AA127" s="21"/>
      <c r="AB127" s="460"/>
      <c r="AC127" s="461"/>
      <c r="AD127" s="461"/>
      <c r="AE127" s="461"/>
      <c r="AF127" s="353"/>
      <c r="AG127" s="353"/>
      <c r="AH127" s="353"/>
      <c r="AI127" s="354"/>
      <c r="AJ127" s="148" t="str">
        <f>IF(AX118="","",AX118)</f>
        <v/>
      </c>
      <c r="AK127" s="149" t="str">
        <f t="shared" si="26"/>
        <v/>
      </c>
      <c r="AL127" s="150" t="str">
        <f>IF(AV118="","",AV118)</f>
        <v/>
      </c>
      <c r="AM127" s="466" t="str">
        <f>IF(AO124="","",AO124)</f>
        <v/>
      </c>
      <c r="AN127" s="151" t="str">
        <f>IF(AX121="","",AX121)</f>
        <v/>
      </c>
      <c r="AO127" s="149" t="str">
        <f t="shared" si="27"/>
        <v/>
      </c>
      <c r="AP127" s="150" t="str">
        <f>IF(AV121="","",AV121)</f>
        <v/>
      </c>
      <c r="AQ127" s="466" t="str">
        <f>IF(AS124="","",AS124)</f>
        <v/>
      </c>
      <c r="AR127" s="151" t="str">
        <f>IF(AX124="","",AX124)</f>
        <v/>
      </c>
      <c r="AS127" s="149" t="str">
        <f>IF(AR127="","","-")</f>
        <v/>
      </c>
      <c r="AT127" s="150" t="str">
        <f>IF(AV124="","",AV124)</f>
        <v/>
      </c>
      <c r="AU127" s="466" t="str">
        <f>IF(AW124="","",AW124)</f>
        <v/>
      </c>
      <c r="AV127" s="442"/>
      <c r="AW127" s="443"/>
      <c r="AX127" s="443"/>
      <c r="AY127" s="459"/>
      <c r="AZ127" s="120">
        <f>BE126</f>
        <v>3</v>
      </c>
      <c r="BA127" s="121" t="s">
        <v>10</v>
      </c>
      <c r="BB127" s="121">
        <f>BF126</f>
        <v>0</v>
      </c>
      <c r="BC127" s="122" t="s">
        <v>7</v>
      </c>
      <c r="BD127" s="1"/>
      <c r="BE127" s="192"/>
      <c r="BF127" s="193"/>
      <c r="BG127" s="192"/>
      <c r="BH127" s="193"/>
      <c r="BI127" s="194"/>
      <c r="BJ127" s="193"/>
      <c r="BK127" s="193"/>
      <c r="BL127" s="194"/>
    </row>
    <row r="128" spans="2:64" ht="14.1" customHeight="1" thickBot="1">
      <c r="B128" s="477"/>
      <c r="C128" s="581"/>
      <c r="D128" s="486"/>
      <c r="E128" s="487"/>
      <c r="F128" s="487"/>
      <c r="G128" s="488"/>
      <c r="H128" s="174"/>
      <c r="I128" s="174"/>
      <c r="J128" s="174"/>
      <c r="K128" s="305"/>
      <c r="L128" s="305"/>
      <c r="M128" s="305"/>
      <c r="N128" s="34"/>
      <c r="O128" s="34"/>
      <c r="P128" s="34"/>
      <c r="Q128" s="34"/>
      <c r="R128" s="34"/>
      <c r="S128" s="34"/>
      <c r="T128" s="34"/>
      <c r="U128" s="34"/>
      <c r="V128" s="34"/>
      <c r="W128" s="34"/>
      <c r="Y128" s="21"/>
      <c r="Z128" s="21"/>
      <c r="AA128" s="21"/>
      <c r="AB128" s="91"/>
      <c r="AC128" s="91"/>
      <c r="AD128" s="91"/>
      <c r="AE128" s="91"/>
      <c r="AF128" s="91"/>
      <c r="AG128" s="91"/>
      <c r="AH128" s="91"/>
      <c r="AI128" s="91"/>
      <c r="AJ128" s="92"/>
      <c r="AK128" s="92"/>
      <c r="BE128" s="179"/>
      <c r="BF128" s="179"/>
      <c r="BG128" s="179"/>
      <c r="BH128" s="179"/>
      <c r="BI128" s="179"/>
      <c r="BJ128" s="179"/>
      <c r="BK128" s="179"/>
      <c r="BL128" s="179"/>
    </row>
    <row r="129" spans="2:64" ht="14.1" customHeight="1">
      <c r="B129" s="68"/>
      <c r="C129" s="77"/>
      <c r="D129" s="114"/>
      <c r="E129" s="114"/>
      <c r="F129" s="114"/>
      <c r="G129" s="114"/>
      <c r="H129" s="46"/>
      <c r="I129" s="46"/>
      <c r="J129" s="46"/>
      <c r="K129" s="46"/>
      <c r="L129" s="46"/>
      <c r="M129" s="51"/>
      <c r="N129" s="51"/>
      <c r="O129" s="51"/>
      <c r="P129" s="51"/>
      <c r="Q129" s="51"/>
      <c r="R129" s="51"/>
      <c r="S129" s="51"/>
      <c r="T129" s="51"/>
      <c r="U129" s="51"/>
      <c r="V129" s="51"/>
      <c r="W129" s="50"/>
      <c r="Y129" s="21"/>
      <c r="Z129" s="21"/>
      <c r="AA129" s="21"/>
      <c r="AB129" s="355" t="s">
        <v>92</v>
      </c>
      <c r="AC129" s="356"/>
      <c r="AD129" s="356"/>
      <c r="AE129" s="356"/>
      <c r="AF129" s="356"/>
      <c r="AG129" s="356"/>
      <c r="AH129" s="356"/>
      <c r="AI129" s="357"/>
      <c r="AJ129" s="447" t="str">
        <f>AB131</f>
        <v>石川祥稀</v>
      </c>
      <c r="AK129" s="436"/>
      <c r="AL129" s="436"/>
      <c r="AM129" s="437"/>
      <c r="AN129" s="435" t="str">
        <f>AB134</f>
        <v>井原 厳</v>
      </c>
      <c r="AO129" s="436"/>
      <c r="AP129" s="436"/>
      <c r="AQ129" s="437"/>
      <c r="AR129" s="435" t="str">
        <f>AB137</f>
        <v>橋本姫奈</v>
      </c>
      <c r="AS129" s="436"/>
      <c r="AT129" s="436"/>
      <c r="AU129" s="437"/>
      <c r="AV129" s="435" t="str">
        <f>AB140</f>
        <v>長原正悟</v>
      </c>
      <c r="AW129" s="436"/>
      <c r="AX129" s="436"/>
      <c r="AY129" s="438"/>
      <c r="AZ129" s="439" t="s">
        <v>1</v>
      </c>
      <c r="BA129" s="440"/>
      <c r="BB129" s="440"/>
      <c r="BC129" s="441"/>
      <c r="BD129" s="1"/>
      <c r="BE129" s="388" t="s">
        <v>3</v>
      </c>
      <c r="BF129" s="390"/>
      <c r="BG129" s="388" t="s">
        <v>4</v>
      </c>
      <c r="BH129" s="389"/>
      <c r="BI129" s="390"/>
      <c r="BJ129" s="391" t="s">
        <v>5</v>
      </c>
      <c r="BK129" s="392"/>
      <c r="BL129" s="393"/>
    </row>
    <row r="130" spans="2:64" ht="14.1" customHeight="1" thickBot="1">
      <c r="B130" s="68"/>
      <c r="C130" s="77"/>
      <c r="D130" s="114"/>
      <c r="E130" s="114"/>
      <c r="F130" s="114"/>
      <c r="G130" s="114"/>
      <c r="H130" s="46"/>
      <c r="I130" s="46"/>
      <c r="J130" s="46"/>
      <c r="K130" s="46"/>
      <c r="L130" s="46"/>
      <c r="M130" s="51"/>
      <c r="N130" s="51"/>
      <c r="O130" s="51"/>
      <c r="P130" s="51"/>
      <c r="Q130" s="51"/>
      <c r="R130" s="51"/>
      <c r="S130" s="51"/>
      <c r="T130" s="51"/>
      <c r="U130" s="51"/>
      <c r="V130" s="51"/>
      <c r="W130" s="50"/>
      <c r="Y130" s="21"/>
      <c r="Z130" s="21"/>
      <c r="AA130" s="21"/>
      <c r="AB130" s="358"/>
      <c r="AC130" s="359"/>
      <c r="AD130" s="359"/>
      <c r="AE130" s="359"/>
      <c r="AF130" s="359"/>
      <c r="AG130" s="359"/>
      <c r="AH130" s="359"/>
      <c r="AI130" s="360"/>
      <c r="AJ130" s="496" t="str">
        <f>AB132</f>
        <v>高橋裕夢</v>
      </c>
      <c r="AK130" s="497"/>
      <c r="AL130" s="497"/>
      <c r="AM130" s="498"/>
      <c r="AN130" s="499" t="str">
        <f>AB135</f>
        <v>鈴木克典</v>
      </c>
      <c r="AO130" s="497"/>
      <c r="AP130" s="497"/>
      <c r="AQ130" s="498"/>
      <c r="AR130" s="499" t="str">
        <f>AB138</f>
        <v>橋本富雄</v>
      </c>
      <c r="AS130" s="497"/>
      <c r="AT130" s="497"/>
      <c r="AU130" s="498"/>
      <c r="AV130" s="499" t="str">
        <f>AB141</f>
        <v>石川壱斗</v>
      </c>
      <c r="AW130" s="497"/>
      <c r="AX130" s="497"/>
      <c r="AY130" s="500"/>
      <c r="AZ130" s="448" t="s">
        <v>2</v>
      </c>
      <c r="BA130" s="449"/>
      <c r="BB130" s="449"/>
      <c r="BC130" s="450"/>
      <c r="BD130" s="1"/>
      <c r="BE130" s="195" t="s">
        <v>6</v>
      </c>
      <c r="BF130" s="196" t="s">
        <v>7</v>
      </c>
      <c r="BG130" s="195" t="s">
        <v>28</v>
      </c>
      <c r="BH130" s="196" t="s">
        <v>8</v>
      </c>
      <c r="BI130" s="197" t="s">
        <v>9</v>
      </c>
      <c r="BJ130" s="196" t="s">
        <v>28</v>
      </c>
      <c r="BK130" s="196" t="s">
        <v>8</v>
      </c>
      <c r="BL130" s="197" t="s">
        <v>9</v>
      </c>
    </row>
    <row r="131" spans="2:64" ht="14.1" customHeight="1">
      <c r="B131" s="68"/>
      <c r="C131" s="77"/>
      <c r="D131" s="114"/>
      <c r="E131" s="114"/>
      <c r="F131" s="114"/>
      <c r="G131" s="114"/>
      <c r="H131" s="46"/>
      <c r="I131" s="46"/>
      <c r="J131" s="46"/>
      <c r="K131" s="46"/>
      <c r="L131" s="46"/>
      <c r="M131" s="51"/>
      <c r="N131" s="51"/>
      <c r="O131" s="51"/>
      <c r="P131" s="51"/>
      <c r="Q131" s="51"/>
      <c r="R131" s="51"/>
      <c r="S131" s="51"/>
      <c r="T131" s="51"/>
      <c r="U131" s="51"/>
      <c r="V131" s="51"/>
      <c r="W131" s="50"/>
      <c r="Y131" s="21"/>
      <c r="Z131" s="21"/>
      <c r="AA131" s="21"/>
      <c r="AB131" s="368" t="s">
        <v>153</v>
      </c>
      <c r="AC131" s="369"/>
      <c r="AD131" s="369"/>
      <c r="AE131" s="369"/>
      <c r="AF131" s="364" t="s">
        <v>208</v>
      </c>
      <c r="AG131" s="364"/>
      <c r="AH131" s="364"/>
      <c r="AI131" s="365"/>
      <c r="AJ131" s="471"/>
      <c r="AK131" s="472"/>
      <c r="AL131" s="472"/>
      <c r="AM131" s="473"/>
      <c r="AN131" s="130">
        <v>21</v>
      </c>
      <c r="AO131" s="131" t="str">
        <f>IF(AN131="","","-")</f>
        <v>-</v>
      </c>
      <c r="AP131" s="132">
        <v>17</v>
      </c>
      <c r="AQ131" s="394" t="str">
        <f>IF(AN131&lt;&gt;"",IF(AN131&gt;AP131,IF(AN132&gt;AP132,"○",IF(AN133&gt;AP133,"○","×")),IF(AN132&gt;AP132,IF(AN133&gt;AP133,"○","×"),"×")),"")</f>
        <v>○</v>
      </c>
      <c r="AR131" s="130">
        <v>13</v>
      </c>
      <c r="AS131" s="133" t="str">
        <f t="shared" ref="AS131:AS136" si="28">IF(AR131="","","-")</f>
        <v>-</v>
      </c>
      <c r="AT131" s="134">
        <v>21</v>
      </c>
      <c r="AU131" s="394" t="str">
        <f>IF(AR131&lt;&gt;"",IF(AR131&gt;AT131,IF(AR132&gt;AT132,"○",IF(AR133&gt;AT133,"○","×")),IF(AR132&gt;AT132,IF(AR133&gt;AT133,"○","×"),"×")),"")</f>
        <v>×</v>
      </c>
      <c r="AV131" s="135">
        <v>10</v>
      </c>
      <c r="AW131" s="133" t="str">
        <f t="shared" ref="AW131:AW139" si="29">IF(AV131="","","-")</f>
        <v>-</v>
      </c>
      <c r="AX131" s="132">
        <v>21</v>
      </c>
      <c r="AY131" s="414" t="str">
        <f>IF(AV131&lt;&gt;"",IF(AV131&gt;AX131,IF(AV132&gt;AX132,"○",IF(AV133&gt;AX133,"○","×")),IF(AV132&gt;AX132,IF(AV133&gt;AX133,"○","×"),"×")),"")</f>
        <v>×</v>
      </c>
      <c r="AZ131" s="415" t="s">
        <v>250</v>
      </c>
      <c r="BA131" s="416"/>
      <c r="BB131" s="416"/>
      <c r="BC131" s="417"/>
      <c r="BD131" s="1"/>
      <c r="BE131" s="183"/>
      <c r="BF131" s="184"/>
      <c r="BG131" s="185"/>
      <c r="BH131" s="186"/>
      <c r="BI131" s="187"/>
      <c r="BJ131" s="184"/>
      <c r="BK131" s="184"/>
      <c r="BL131" s="188"/>
    </row>
    <row r="132" spans="2:64" ht="14.1" customHeight="1">
      <c r="B132" s="68"/>
      <c r="C132" s="77"/>
      <c r="D132" s="114"/>
      <c r="E132" s="114"/>
      <c r="F132" s="114"/>
      <c r="G132" s="114"/>
      <c r="H132" s="46"/>
      <c r="I132" s="46"/>
      <c r="J132" s="46"/>
      <c r="K132" s="46"/>
      <c r="L132" s="46"/>
      <c r="M132" s="51"/>
      <c r="N132" s="51"/>
      <c r="O132" s="51"/>
      <c r="P132" s="51"/>
      <c r="Q132" s="51"/>
      <c r="R132" s="51"/>
      <c r="S132" s="51"/>
      <c r="T132" s="51"/>
      <c r="U132" s="51"/>
      <c r="V132" s="51"/>
      <c r="W132" s="50"/>
      <c r="Y132" s="21"/>
      <c r="Z132" s="21"/>
      <c r="AA132" s="21"/>
      <c r="AB132" s="345" t="s">
        <v>154</v>
      </c>
      <c r="AC132" s="346"/>
      <c r="AD132" s="346"/>
      <c r="AE132" s="346"/>
      <c r="AF132" s="351" t="s">
        <v>208</v>
      </c>
      <c r="AG132" s="351"/>
      <c r="AH132" s="351"/>
      <c r="AI132" s="352"/>
      <c r="AJ132" s="474"/>
      <c r="AK132" s="430"/>
      <c r="AL132" s="430"/>
      <c r="AM132" s="431"/>
      <c r="AN132" s="130">
        <v>22</v>
      </c>
      <c r="AO132" s="131" t="str">
        <f>IF(AN132="","","-")</f>
        <v>-</v>
      </c>
      <c r="AP132" s="136">
        <v>20</v>
      </c>
      <c r="AQ132" s="395"/>
      <c r="AR132" s="130">
        <v>10</v>
      </c>
      <c r="AS132" s="131" t="str">
        <f t="shared" si="28"/>
        <v>-</v>
      </c>
      <c r="AT132" s="132">
        <v>21</v>
      </c>
      <c r="AU132" s="395"/>
      <c r="AV132" s="130">
        <v>11</v>
      </c>
      <c r="AW132" s="131" t="str">
        <f t="shared" si="29"/>
        <v>-</v>
      </c>
      <c r="AX132" s="132">
        <v>21</v>
      </c>
      <c r="AY132" s="410"/>
      <c r="AZ132" s="401"/>
      <c r="BA132" s="402"/>
      <c r="BB132" s="402"/>
      <c r="BC132" s="403"/>
      <c r="BD132" s="1"/>
      <c r="BE132" s="183">
        <f>COUNTIF(AJ131:AY133,"○")</f>
        <v>1</v>
      </c>
      <c r="BF132" s="184">
        <f>COUNTIF(AJ131:AY133,"×")</f>
        <v>2</v>
      </c>
      <c r="BG132" s="189">
        <f>(IF((AJ131&gt;AL131),1,0))+(IF((AJ132&gt;AL132),1,0))+(IF((AJ133&gt;AL133),1,0))+(IF((AN131&gt;AP131),1,0))+(IF((AN132&gt;AP132),1,0))+(IF((AN133&gt;AP133),1,0))+(IF((AR131&gt;AT131),1,0))+(IF((AR132&gt;AT132),1,0))+(IF((AR133&gt;AT133),1,0))+(IF((AV131&gt;AX131),1,0))+(IF((AV132&gt;AX132),1,0))+(IF((AV133&gt;AX133),1,0))</f>
        <v>2</v>
      </c>
      <c r="BH132" s="190">
        <f>(IF((AJ131&lt;AL131),1,0))+(IF((AJ132&lt;AL132),1,0))+(IF((AJ133&lt;AL133),1,0))+(IF((AN131&lt;AP131),1,0))+(IF((AN132&lt;AP132),1,0))+(IF((AN133&lt;AP133),1,0))+(IF((AR131&lt;AT131),1,0))+(IF((AR132&lt;AT132),1,0))+(IF((AR133&lt;AT133),1,0))+(IF((AV131&lt;AX131),1,0))+(IF((AV132&lt;AX132),1,0))+(IF((AV133&lt;AX133),1,0))</f>
        <v>4</v>
      </c>
      <c r="BI132" s="191">
        <f>BG132-BH132</f>
        <v>-2</v>
      </c>
      <c r="BJ132" s="184">
        <f>SUM(AJ131:AJ133,AN131:AN133,AR131:AR133,AV131:AV133)</f>
        <v>87</v>
      </c>
      <c r="BK132" s="184">
        <f>SUM(AL131:AL133,AP131:AP133,AT131:AT133,AX131:AX133)</f>
        <v>121</v>
      </c>
      <c r="BL132" s="188">
        <f>BJ132-BK132</f>
        <v>-34</v>
      </c>
    </row>
    <row r="133" spans="2:64" ht="14.1" customHeight="1">
      <c r="B133" s="68"/>
      <c r="C133" s="77"/>
      <c r="D133" s="114"/>
      <c r="E133" s="114"/>
      <c r="F133" s="114"/>
      <c r="G133" s="114"/>
      <c r="H133" s="46"/>
      <c r="I133" s="46"/>
      <c r="J133" s="46"/>
      <c r="K133" s="46"/>
      <c r="L133" s="46"/>
      <c r="M133" s="51"/>
      <c r="N133" s="51"/>
      <c r="O133" s="51"/>
      <c r="P133" s="51"/>
      <c r="Q133" s="51"/>
      <c r="R133" s="51"/>
      <c r="S133" s="51"/>
      <c r="T133" s="51"/>
      <c r="U133" s="51"/>
      <c r="V133" s="51"/>
      <c r="W133" s="50"/>
      <c r="Y133" s="21"/>
      <c r="Z133" s="21"/>
      <c r="AA133" s="21"/>
      <c r="AB133" s="462"/>
      <c r="AC133" s="463"/>
      <c r="AD133" s="463"/>
      <c r="AE133" s="463"/>
      <c r="AF133" s="469"/>
      <c r="AG133" s="469"/>
      <c r="AH133" s="469"/>
      <c r="AI133" s="470"/>
      <c r="AJ133" s="475"/>
      <c r="AK133" s="433"/>
      <c r="AL133" s="433"/>
      <c r="AM133" s="434"/>
      <c r="AN133" s="137"/>
      <c r="AO133" s="131" t="str">
        <f>IF(AN133="","","-")</f>
        <v/>
      </c>
      <c r="AP133" s="138"/>
      <c r="AQ133" s="396"/>
      <c r="AR133" s="137"/>
      <c r="AS133" s="139" t="str">
        <f t="shared" si="28"/>
        <v/>
      </c>
      <c r="AT133" s="138"/>
      <c r="AU133" s="395"/>
      <c r="AV133" s="137"/>
      <c r="AW133" s="139" t="str">
        <f t="shared" si="29"/>
        <v/>
      </c>
      <c r="AX133" s="138"/>
      <c r="AY133" s="410"/>
      <c r="AZ133" s="118">
        <f>BE132</f>
        <v>1</v>
      </c>
      <c r="BA133" s="53" t="s">
        <v>10</v>
      </c>
      <c r="BB133" s="53">
        <f>BF132</f>
        <v>2</v>
      </c>
      <c r="BC133" s="119" t="s">
        <v>7</v>
      </c>
      <c r="BD133" s="1"/>
      <c r="BE133" s="183"/>
      <c r="BF133" s="184"/>
      <c r="BG133" s="183"/>
      <c r="BH133" s="184"/>
      <c r="BI133" s="188"/>
      <c r="BJ133" s="184"/>
      <c r="BK133" s="184"/>
      <c r="BL133" s="188"/>
    </row>
    <row r="134" spans="2:64" ht="14.1" customHeight="1">
      <c r="B134" s="68"/>
      <c r="C134" s="77"/>
      <c r="D134" s="114"/>
      <c r="E134" s="114"/>
      <c r="F134" s="114"/>
      <c r="G134" s="114"/>
      <c r="H134" s="46"/>
      <c r="I134" s="46"/>
      <c r="J134" s="46"/>
      <c r="K134" s="46"/>
      <c r="L134" s="46"/>
      <c r="M134" s="51"/>
      <c r="N134" s="51"/>
      <c r="O134" s="51"/>
      <c r="P134" s="51"/>
      <c r="Q134" s="51"/>
      <c r="R134" s="51"/>
      <c r="S134" s="51"/>
      <c r="T134" s="51"/>
      <c r="U134" s="51"/>
      <c r="V134" s="51"/>
      <c r="W134" s="50"/>
      <c r="Y134" s="21"/>
      <c r="Z134" s="21"/>
      <c r="AA134" s="21"/>
      <c r="AB134" s="464" t="s">
        <v>182</v>
      </c>
      <c r="AC134" s="465"/>
      <c r="AD134" s="465"/>
      <c r="AE134" s="465"/>
      <c r="AF134" s="349" t="s">
        <v>142</v>
      </c>
      <c r="AG134" s="349"/>
      <c r="AH134" s="349"/>
      <c r="AI134" s="350"/>
      <c r="AJ134" s="127">
        <f>IF(AP131="","",AP131)</f>
        <v>17</v>
      </c>
      <c r="AK134" s="131" t="str">
        <f t="shared" ref="AK134:AK142" si="30">IF(AJ134="","","-")</f>
        <v>-</v>
      </c>
      <c r="AL134" s="140">
        <f>IF(AN131="","",AN131)</f>
        <v>21</v>
      </c>
      <c r="AM134" s="418" t="str">
        <f>IF(AQ131="","",IF(AQ131="○","×",IF(AQ131="×","○")))</f>
        <v>×</v>
      </c>
      <c r="AN134" s="426"/>
      <c r="AO134" s="427"/>
      <c r="AP134" s="427"/>
      <c r="AQ134" s="428"/>
      <c r="AR134" s="130">
        <v>13</v>
      </c>
      <c r="AS134" s="131" t="str">
        <f t="shared" si="28"/>
        <v>-</v>
      </c>
      <c r="AT134" s="132">
        <v>21</v>
      </c>
      <c r="AU134" s="397" t="str">
        <f>IF(AR134&lt;&gt;"",IF(AR134&gt;AT134,IF(AR135&gt;AT135,"○",IF(AR136&gt;AT136,"○","×")),IF(AR135&gt;AT135,IF(AR136&gt;AT136,"○","×"),"×")),"")</f>
        <v>×</v>
      </c>
      <c r="AV134" s="130">
        <v>13</v>
      </c>
      <c r="AW134" s="131" t="str">
        <f t="shared" si="29"/>
        <v>-</v>
      </c>
      <c r="AX134" s="132">
        <v>21</v>
      </c>
      <c r="AY134" s="409" t="str">
        <f>IF(AV134&lt;&gt;"",IF(AV134&gt;AX134,IF(AV135&gt;AX135,"○",IF(AV136&gt;AX136,"○","×")),IF(AV135&gt;AX135,IF(AV136&gt;AX136,"○","×"),"×")),"")</f>
        <v>×</v>
      </c>
      <c r="AZ134" s="398" t="s">
        <v>248</v>
      </c>
      <c r="BA134" s="399"/>
      <c r="BB134" s="399"/>
      <c r="BC134" s="400"/>
      <c r="BD134" s="1"/>
      <c r="BE134" s="185"/>
      <c r="BF134" s="186"/>
      <c r="BG134" s="185"/>
      <c r="BH134" s="186"/>
      <c r="BI134" s="187"/>
      <c r="BJ134" s="186"/>
      <c r="BK134" s="186"/>
      <c r="BL134" s="187"/>
    </row>
    <row r="135" spans="2:64" ht="14.1" customHeight="1">
      <c r="B135" s="68"/>
      <c r="C135" s="77"/>
      <c r="D135" s="114"/>
      <c r="E135" s="114"/>
      <c r="F135" s="114"/>
      <c r="G135" s="114"/>
      <c r="H135" s="46"/>
      <c r="I135" s="46"/>
      <c r="J135" s="46"/>
      <c r="K135" s="46"/>
      <c r="L135" s="46"/>
      <c r="M135" s="51"/>
      <c r="N135" s="51"/>
      <c r="O135" s="51"/>
      <c r="P135" s="51"/>
      <c r="Q135" s="51"/>
      <c r="R135" s="51"/>
      <c r="S135" s="51"/>
      <c r="T135" s="51"/>
      <c r="U135" s="51"/>
      <c r="V135" s="51"/>
      <c r="W135" s="50"/>
      <c r="Y135" s="21"/>
      <c r="Z135" s="21"/>
      <c r="AA135" s="21"/>
      <c r="AB135" s="345" t="s">
        <v>39</v>
      </c>
      <c r="AC135" s="346"/>
      <c r="AD135" s="346"/>
      <c r="AE135" s="346"/>
      <c r="AF135" s="351" t="s">
        <v>142</v>
      </c>
      <c r="AG135" s="351"/>
      <c r="AH135" s="351"/>
      <c r="AI135" s="352"/>
      <c r="AJ135" s="127">
        <f>IF(AP132="","",AP132)</f>
        <v>20</v>
      </c>
      <c r="AK135" s="131" t="str">
        <f t="shared" si="30"/>
        <v>-</v>
      </c>
      <c r="AL135" s="140">
        <f>IF(AN132="","",AN132)</f>
        <v>22</v>
      </c>
      <c r="AM135" s="419" t="str">
        <f>IF(AO132="","",AO132)</f>
        <v>-</v>
      </c>
      <c r="AN135" s="429"/>
      <c r="AO135" s="430"/>
      <c r="AP135" s="430"/>
      <c r="AQ135" s="431"/>
      <c r="AR135" s="130">
        <v>18</v>
      </c>
      <c r="AS135" s="131" t="str">
        <f t="shared" si="28"/>
        <v>-</v>
      </c>
      <c r="AT135" s="132">
        <v>21</v>
      </c>
      <c r="AU135" s="395"/>
      <c r="AV135" s="130">
        <v>6</v>
      </c>
      <c r="AW135" s="131" t="str">
        <f t="shared" si="29"/>
        <v>-</v>
      </c>
      <c r="AX135" s="132">
        <v>21</v>
      </c>
      <c r="AY135" s="410"/>
      <c r="AZ135" s="401"/>
      <c r="BA135" s="402"/>
      <c r="BB135" s="402"/>
      <c r="BC135" s="403"/>
      <c r="BD135" s="1"/>
      <c r="BE135" s="183">
        <f>COUNTIF(AJ134:AY136,"○")</f>
        <v>0</v>
      </c>
      <c r="BF135" s="184">
        <f>COUNTIF(AJ134:AY136,"×")</f>
        <v>3</v>
      </c>
      <c r="BG135" s="189">
        <f>(IF((AJ134&gt;AL134),1,0))+(IF((AJ135&gt;AL135),1,0))+(IF((AJ136&gt;AL136),1,0))+(IF((AN134&gt;AP134),1,0))+(IF((AN135&gt;AP135),1,0))+(IF((AN136&gt;AP136),1,0))+(IF((AR134&gt;AT134),1,0))+(IF((AR135&gt;AT135),1,0))+(IF((AR136&gt;AT136),1,0))+(IF((AV134&gt;AX134),1,0))+(IF((AV135&gt;AX135),1,0))+(IF((AV136&gt;AX136),1,0))</f>
        <v>0</v>
      </c>
      <c r="BH135" s="190">
        <f>(IF((AJ134&lt;AL134),1,0))+(IF((AJ135&lt;AL135),1,0))+(IF((AJ136&lt;AL136),1,0))+(IF((AN134&lt;AP134),1,0))+(IF((AN135&lt;AP135),1,0))+(IF((AN136&lt;AP136),1,0))+(IF((AR134&lt;AT134),1,0))+(IF((AR135&lt;AT135),1,0))+(IF((AR136&lt;AT136),1,0))+(IF((AV134&lt;AX134),1,0))+(IF((AV135&lt;AX135),1,0))+(IF((AV136&lt;AX136),1,0))</f>
        <v>6</v>
      </c>
      <c r="BI135" s="191">
        <f>BG135-BH135</f>
        <v>-6</v>
      </c>
      <c r="BJ135" s="184">
        <f>SUM(AJ134:AJ136,AN134:AN136,AR134:AR136,AV134:AV136)</f>
        <v>87</v>
      </c>
      <c r="BK135" s="184">
        <f>SUM(AL134:AL136,AP134:AP136,AT134:AT136,AX134:AX136)</f>
        <v>127</v>
      </c>
      <c r="BL135" s="188">
        <f>BJ135-BK135</f>
        <v>-40</v>
      </c>
    </row>
    <row r="136" spans="2:64" ht="14.1" customHeight="1">
      <c r="B136" s="68"/>
      <c r="C136" s="77"/>
      <c r="D136" s="114"/>
      <c r="E136" s="114"/>
      <c r="F136" s="114"/>
      <c r="G136" s="114"/>
      <c r="H136" s="46"/>
      <c r="I136" s="46"/>
      <c r="J136" s="46"/>
      <c r="K136" s="46"/>
      <c r="L136" s="46"/>
      <c r="M136" s="51"/>
      <c r="N136" s="51"/>
      <c r="O136" s="51"/>
      <c r="P136" s="51"/>
      <c r="Q136" s="51"/>
      <c r="R136" s="51"/>
      <c r="S136" s="51"/>
      <c r="T136" s="51"/>
      <c r="U136" s="51"/>
      <c r="V136" s="51"/>
      <c r="W136" s="50"/>
      <c r="Y136" s="21"/>
      <c r="Z136" s="21"/>
      <c r="AA136" s="21"/>
      <c r="AB136" s="462"/>
      <c r="AC136" s="463"/>
      <c r="AD136" s="463"/>
      <c r="AE136" s="463"/>
      <c r="AF136" s="366"/>
      <c r="AG136" s="366"/>
      <c r="AH136" s="366"/>
      <c r="AI136" s="367"/>
      <c r="AJ136" s="141" t="str">
        <f>IF(AP133="","",AP133)</f>
        <v/>
      </c>
      <c r="AK136" s="131" t="str">
        <f t="shared" si="30"/>
        <v/>
      </c>
      <c r="AL136" s="142" t="str">
        <f>IF(AN133="","",AN133)</f>
        <v/>
      </c>
      <c r="AM136" s="420" t="str">
        <f>IF(AO133="","",AO133)</f>
        <v/>
      </c>
      <c r="AN136" s="432"/>
      <c r="AO136" s="433"/>
      <c r="AP136" s="433"/>
      <c r="AQ136" s="434"/>
      <c r="AR136" s="137"/>
      <c r="AS136" s="131" t="str">
        <f t="shared" si="28"/>
        <v/>
      </c>
      <c r="AT136" s="138"/>
      <c r="AU136" s="396"/>
      <c r="AV136" s="137"/>
      <c r="AW136" s="139" t="str">
        <f t="shared" si="29"/>
        <v/>
      </c>
      <c r="AX136" s="138"/>
      <c r="AY136" s="411"/>
      <c r="AZ136" s="118">
        <f>BE135</f>
        <v>0</v>
      </c>
      <c r="BA136" s="53" t="s">
        <v>10</v>
      </c>
      <c r="BB136" s="53">
        <f>BF135</f>
        <v>3</v>
      </c>
      <c r="BC136" s="119" t="s">
        <v>7</v>
      </c>
      <c r="BD136" s="1"/>
      <c r="BE136" s="192"/>
      <c r="BF136" s="193"/>
      <c r="BG136" s="192"/>
      <c r="BH136" s="193"/>
      <c r="BI136" s="194"/>
      <c r="BJ136" s="193"/>
      <c r="BK136" s="193"/>
      <c r="BL136" s="194"/>
    </row>
    <row r="137" spans="2:64" ht="14.1" customHeight="1">
      <c r="B137" s="68"/>
      <c r="C137" s="77"/>
      <c r="D137" s="114"/>
      <c r="E137" s="114"/>
      <c r="F137" s="114"/>
      <c r="G137" s="114"/>
      <c r="H137" s="46"/>
      <c r="I137" s="46"/>
      <c r="J137" s="46"/>
      <c r="K137" s="46"/>
      <c r="L137" s="46"/>
      <c r="M137" s="51"/>
      <c r="N137" s="51"/>
      <c r="O137" s="51"/>
      <c r="P137" s="51"/>
      <c r="Q137" s="51"/>
      <c r="R137" s="51"/>
      <c r="S137" s="51"/>
      <c r="T137" s="51"/>
      <c r="U137" s="51"/>
      <c r="V137" s="51"/>
      <c r="W137" s="50"/>
      <c r="Y137" s="21"/>
      <c r="Z137" s="21"/>
      <c r="AA137" s="21"/>
      <c r="AB137" s="464" t="s">
        <v>76</v>
      </c>
      <c r="AC137" s="465"/>
      <c r="AD137" s="465"/>
      <c r="AE137" s="465"/>
      <c r="AF137" s="349" t="s">
        <v>72</v>
      </c>
      <c r="AG137" s="349"/>
      <c r="AH137" s="349"/>
      <c r="AI137" s="350"/>
      <c r="AJ137" s="127">
        <f>IF(AT131="","",AT131)</f>
        <v>21</v>
      </c>
      <c r="AK137" s="143" t="str">
        <f t="shared" si="30"/>
        <v>-</v>
      </c>
      <c r="AL137" s="140">
        <f>IF(AR131="","",AR131)</f>
        <v>13</v>
      </c>
      <c r="AM137" s="418" t="str">
        <f>IF(AU131="","",IF(AU131="○","×",IF(AU131="×","○")))</f>
        <v>○</v>
      </c>
      <c r="AN137" s="144">
        <f>IF(AT134="","",AT134)</f>
        <v>21</v>
      </c>
      <c r="AO137" s="131" t="str">
        <f t="shared" ref="AO137:AO142" si="31">IF(AN137="","","-")</f>
        <v>-</v>
      </c>
      <c r="AP137" s="140">
        <f>IF(AR134="","",AR134)</f>
        <v>13</v>
      </c>
      <c r="AQ137" s="418" t="str">
        <f>IF(AU134="","",IF(AU134="○","×",IF(AU134="×","○")))</f>
        <v>○</v>
      </c>
      <c r="AR137" s="426"/>
      <c r="AS137" s="427"/>
      <c r="AT137" s="427"/>
      <c r="AU137" s="428"/>
      <c r="AV137" s="130">
        <v>19</v>
      </c>
      <c r="AW137" s="131" t="str">
        <f t="shared" si="29"/>
        <v>-</v>
      </c>
      <c r="AX137" s="132">
        <v>21</v>
      </c>
      <c r="AY137" s="410" t="str">
        <f>IF(AV137&lt;&gt;"",IF(AV137&gt;AX137,IF(AV138&gt;AX138,"○",IF(AV139&gt;AX139,"○","×")),IF(AV138&gt;AX138,IF(AV139&gt;AX139,"○","×"),"×")),"")</f>
        <v>×</v>
      </c>
      <c r="AZ137" s="398" t="s">
        <v>247</v>
      </c>
      <c r="BA137" s="399"/>
      <c r="BB137" s="399"/>
      <c r="BC137" s="400"/>
      <c r="BD137" s="1"/>
      <c r="BE137" s="183"/>
      <c r="BF137" s="184"/>
      <c r="BG137" s="183"/>
      <c r="BH137" s="184"/>
      <c r="BI137" s="188"/>
      <c r="BJ137" s="184"/>
      <c r="BK137" s="184"/>
      <c r="BL137" s="188"/>
    </row>
    <row r="138" spans="2:64" ht="14.1" customHeight="1">
      <c r="B138" s="68"/>
      <c r="C138" s="77"/>
      <c r="D138" s="114"/>
      <c r="E138" s="114"/>
      <c r="F138" s="114"/>
      <c r="G138" s="114"/>
      <c r="H138" s="46"/>
      <c r="I138" s="46"/>
      <c r="J138" s="46"/>
      <c r="K138" s="46"/>
      <c r="L138" s="46"/>
      <c r="M138" s="51"/>
      <c r="N138" s="51"/>
      <c r="O138" s="51"/>
      <c r="P138" s="51"/>
      <c r="Q138" s="51"/>
      <c r="R138" s="51"/>
      <c r="S138" s="51"/>
      <c r="T138" s="51"/>
      <c r="U138" s="51"/>
      <c r="V138" s="51"/>
      <c r="W138" s="50"/>
      <c r="Y138" s="21"/>
      <c r="Z138" s="21"/>
      <c r="AA138" s="21"/>
      <c r="AB138" s="345" t="s">
        <v>155</v>
      </c>
      <c r="AC138" s="346"/>
      <c r="AD138" s="346"/>
      <c r="AE138" s="346"/>
      <c r="AF138" s="351"/>
      <c r="AG138" s="351"/>
      <c r="AH138" s="351"/>
      <c r="AI138" s="352"/>
      <c r="AJ138" s="127">
        <f>IF(AT132="","",AT132)</f>
        <v>21</v>
      </c>
      <c r="AK138" s="131" t="str">
        <f t="shared" si="30"/>
        <v>-</v>
      </c>
      <c r="AL138" s="140">
        <f>IF(AR132="","",AR132)</f>
        <v>10</v>
      </c>
      <c r="AM138" s="419" t="str">
        <f>IF(AO135="","",AO135)</f>
        <v/>
      </c>
      <c r="AN138" s="144">
        <f>IF(AT135="","",AT135)</f>
        <v>21</v>
      </c>
      <c r="AO138" s="131" t="str">
        <f t="shared" si="31"/>
        <v>-</v>
      </c>
      <c r="AP138" s="140">
        <f>IF(AR135="","",AR135)</f>
        <v>18</v>
      </c>
      <c r="AQ138" s="419" t="str">
        <f>IF(AS135="","",AS135)</f>
        <v>-</v>
      </c>
      <c r="AR138" s="429"/>
      <c r="AS138" s="430"/>
      <c r="AT138" s="430"/>
      <c r="AU138" s="431"/>
      <c r="AV138" s="130">
        <v>19</v>
      </c>
      <c r="AW138" s="131" t="str">
        <f t="shared" si="29"/>
        <v>-</v>
      </c>
      <c r="AX138" s="132">
        <v>21</v>
      </c>
      <c r="AY138" s="410"/>
      <c r="AZ138" s="401"/>
      <c r="BA138" s="402"/>
      <c r="BB138" s="402"/>
      <c r="BC138" s="403"/>
      <c r="BD138" s="1"/>
      <c r="BE138" s="183">
        <f>COUNTIF(AJ137:AY139,"○")</f>
        <v>2</v>
      </c>
      <c r="BF138" s="184">
        <f>COUNTIF(AJ137:AY139,"×")</f>
        <v>1</v>
      </c>
      <c r="BG138" s="189">
        <f>(IF((AJ137&gt;AL137),1,0))+(IF((AJ138&gt;AL138),1,0))+(IF((AJ139&gt;AL139),1,0))+(IF((AN137&gt;AP137),1,0))+(IF((AN138&gt;AP138),1,0))+(IF((AN139&gt;AP139),1,0))+(IF((AR137&gt;AT137),1,0))+(IF((AR138&gt;AT138),1,0))+(IF((AR139&gt;AT139),1,0))+(IF((AV137&gt;AX137),1,0))+(IF((AV138&gt;AX138),1,0))+(IF((AV139&gt;AX139),1,0))</f>
        <v>4</v>
      </c>
      <c r="BH138" s="190">
        <f>(IF((AJ137&lt;AL137),1,0))+(IF((AJ138&lt;AL138),1,0))+(IF((AJ139&lt;AL139),1,0))+(IF((AN137&lt;AP137),1,0))+(IF((AN138&lt;AP138),1,0))+(IF((AN139&lt;AP139),1,0))+(IF((AR137&lt;AT137),1,0))+(IF((AR138&lt;AT138),1,0))+(IF((AR139&lt;AT139),1,0))+(IF((AV137&lt;AX137),1,0))+(IF((AV138&lt;AX138),1,0))+(IF((AV139&lt;AX139),1,0))</f>
        <v>2</v>
      </c>
      <c r="BI138" s="191">
        <f>BG138-BH138</f>
        <v>2</v>
      </c>
      <c r="BJ138" s="184">
        <f>SUM(AJ137:AJ139,AN137:AN139,AR137:AR139,AV137:AV139)</f>
        <v>122</v>
      </c>
      <c r="BK138" s="184">
        <f>SUM(AL137:AL139,AP137:AP139,AT137:AT139,AX137:AX139)</f>
        <v>96</v>
      </c>
      <c r="BL138" s="188">
        <f>BJ138-BK138</f>
        <v>26</v>
      </c>
    </row>
    <row r="139" spans="2:64" ht="14.1" customHeight="1">
      <c r="B139" s="73"/>
      <c r="C139" s="76"/>
      <c r="D139" s="75"/>
      <c r="E139" s="75"/>
      <c r="F139" s="75"/>
      <c r="G139" s="75"/>
      <c r="H139" s="47"/>
      <c r="I139" s="47"/>
      <c r="J139" s="47"/>
      <c r="K139" s="46"/>
      <c r="L139" s="46"/>
      <c r="M139" s="51"/>
      <c r="N139" s="51"/>
      <c r="O139" s="51"/>
      <c r="P139" s="51"/>
      <c r="Q139" s="51"/>
      <c r="R139" s="51"/>
      <c r="S139" s="51"/>
      <c r="T139" s="51"/>
      <c r="U139" s="51"/>
      <c r="V139" s="51"/>
      <c r="W139" s="50"/>
      <c r="Y139" s="21"/>
      <c r="Z139" s="21"/>
      <c r="AA139" s="21"/>
      <c r="AB139" s="462"/>
      <c r="AC139" s="463"/>
      <c r="AD139" s="463"/>
      <c r="AE139" s="463"/>
      <c r="AF139" s="366"/>
      <c r="AG139" s="366"/>
      <c r="AH139" s="366"/>
      <c r="AI139" s="367"/>
      <c r="AJ139" s="141" t="str">
        <f>IF(AT133="","",AT133)</f>
        <v/>
      </c>
      <c r="AK139" s="139" t="str">
        <f t="shared" si="30"/>
        <v/>
      </c>
      <c r="AL139" s="142" t="str">
        <f>IF(AR133="","",AR133)</f>
        <v/>
      </c>
      <c r="AM139" s="420" t="str">
        <f>IF(AO136="","",AO136)</f>
        <v/>
      </c>
      <c r="AN139" s="145" t="str">
        <f>IF(AT136="","",AT136)</f>
        <v/>
      </c>
      <c r="AO139" s="131" t="str">
        <f t="shared" si="31"/>
        <v/>
      </c>
      <c r="AP139" s="142" t="str">
        <f>IF(AR136="","",AR136)</f>
        <v/>
      </c>
      <c r="AQ139" s="420" t="str">
        <f>IF(AS136="","",AS136)</f>
        <v/>
      </c>
      <c r="AR139" s="432"/>
      <c r="AS139" s="433"/>
      <c r="AT139" s="433"/>
      <c r="AU139" s="434"/>
      <c r="AV139" s="137"/>
      <c r="AW139" s="131" t="str">
        <f t="shared" si="29"/>
        <v/>
      </c>
      <c r="AX139" s="138"/>
      <c r="AY139" s="411"/>
      <c r="AZ139" s="118">
        <f>BE138</f>
        <v>2</v>
      </c>
      <c r="BA139" s="53" t="s">
        <v>10</v>
      </c>
      <c r="BB139" s="53">
        <f>BF138</f>
        <v>1</v>
      </c>
      <c r="BC139" s="119" t="s">
        <v>7</v>
      </c>
      <c r="BD139" s="1"/>
      <c r="BE139" s="183"/>
      <c r="BF139" s="184"/>
      <c r="BG139" s="183"/>
      <c r="BH139" s="184"/>
      <c r="BI139" s="188"/>
      <c r="BJ139" s="184"/>
      <c r="BK139" s="184"/>
      <c r="BL139" s="188"/>
    </row>
    <row r="140" spans="2:64" ht="14.1" customHeight="1">
      <c r="B140" s="73"/>
      <c r="C140" s="76"/>
      <c r="D140" s="75"/>
      <c r="E140" s="75"/>
      <c r="F140" s="75"/>
      <c r="G140" s="75"/>
      <c r="H140" s="47"/>
      <c r="I140" s="47"/>
      <c r="J140" s="47"/>
      <c r="K140" s="46"/>
      <c r="L140" s="46"/>
      <c r="M140" s="51"/>
      <c r="N140" s="51"/>
      <c r="O140" s="51"/>
      <c r="P140" s="51"/>
      <c r="Q140" s="51"/>
      <c r="R140" s="51"/>
      <c r="S140" s="51"/>
      <c r="T140" s="51"/>
      <c r="U140" s="51"/>
      <c r="V140" s="51"/>
      <c r="W140" s="50"/>
      <c r="Y140" s="21"/>
      <c r="Z140" s="21"/>
      <c r="AA140" s="21"/>
      <c r="AB140" s="464" t="s">
        <v>156</v>
      </c>
      <c r="AC140" s="465"/>
      <c r="AD140" s="465"/>
      <c r="AE140" s="465"/>
      <c r="AF140" s="349" t="s">
        <v>22</v>
      </c>
      <c r="AG140" s="349"/>
      <c r="AH140" s="349"/>
      <c r="AI140" s="350"/>
      <c r="AJ140" s="127">
        <f>IF(AX131="","",AX131)</f>
        <v>21</v>
      </c>
      <c r="AK140" s="131" t="str">
        <f t="shared" si="30"/>
        <v>-</v>
      </c>
      <c r="AL140" s="140">
        <f>IF(AV131="","",AV131)</f>
        <v>10</v>
      </c>
      <c r="AM140" s="418" t="str">
        <f>IF(AY131="","",IF(AY131="○","×",IF(AY131="×","○")))</f>
        <v>○</v>
      </c>
      <c r="AN140" s="144">
        <f>IF(AX134="","",AX134)</f>
        <v>21</v>
      </c>
      <c r="AO140" s="143" t="str">
        <f t="shared" si="31"/>
        <v>-</v>
      </c>
      <c r="AP140" s="140">
        <f>IF(AV134="","",AV134)</f>
        <v>13</v>
      </c>
      <c r="AQ140" s="418" t="str">
        <f>IF(AY134="","",IF(AY134="○","×",IF(AY134="×","○")))</f>
        <v>○</v>
      </c>
      <c r="AR140" s="146">
        <f>IF(AX137="","",AX137)</f>
        <v>21</v>
      </c>
      <c r="AS140" s="131" t="str">
        <f>IF(AR140="","","-")</f>
        <v>-</v>
      </c>
      <c r="AT140" s="147">
        <f>IF(AV137="","",AV137)</f>
        <v>19</v>
      </c>
      <c r="AU140" s="418" t="str">
        <f>IF(AY137="","",IF(AY137="○","×",IF(AY137="×","○")))</f>
        <v>○</v>
      </c>
      <c r="AV140" s="426"/>
      <c r="AW140" s="427"/>
      <c r="AX140" s="427"/>
      <c r="AY140" s="457"/>
      <c r="AZ140" s="398" t="s">
        <v>256</v>
      </c>
      <c r="BA140" s="399"/>
      <c r="BB140" s="399"/>
      <c r="BC140" s="400"/>
      <c r="BD140" s="1"/>
      <c r="BE140" s="185"/>
      <c r="BF140" s="186"/>
      <c r="BG140" s="185"/>
      <c r="BH140" s="186"/>
      <c r="BI140" s="187"/>
      <c r="BJ140" s="186"/>
      <c r="BK140" s="186"/>
      <c r="BL140" s="187"/>
    </row>
    <row r="141" spans="2:64" ht="14.1" customHeight="1">
      <c r="B141" s="73"/>
      <c r="C141" s="76"/>
      <c r="D141" s="75"/>
      <c r="E141" s="75"/>
      <c r="F141" s="75"/>
      <c r="G141" s="75"/>
      <c r="H141" s="47"/>
      <c r="I141" s="47"/>
      <c r="J141" s="47"/>
      <c r="K141" s="46"/>
      <c r="L141" s="46"/>
      <c r="M141" s="51"/>
      <c r="N141" s="51"/>
      <c r="O141" s="51"/>
      <c r="P141" s="51"/>
      <c r="Q141" s="51"/>
      <c r="R141" s="51"/>
      <c r="S141" s="51"/>
      <c r="T141" s="51"/>
      <c r="U141" s="51"/>
      <c r="V141" s="51"/>
      <c r="W141" s="50"/>
      <c r="Y141" s="21"/>
      <c r="Z141" s="21"/>
      <c r="AA141" s="21"/>
      <c r="AB141" s="345" t="s">
        <v>69</v>
      </c>
      <c r="AC141" s="346"/>
      <c r="AD141" s="346"/>
      <c r="AE141" s="346"/>
      <c r="AF141" s="351" t="s">
        <v>14</v>
      </c>
      <c r="AG141" s="351"/>
      <c r="AH141" s="351"/>
      <c r="AI141" s="352"/>
      <c r="AJ141" s="127">
        <f>IF(AX132="","",AX132)</f>
        <v>21</v>
      </c>
      <c r="AK141" s="131" t="str">
        <f t="shared" si="30"/>
        <v>-</v>
      </c>
      <c r="AL141" s="140">
        <f>IF(AV132="","",AV132)</f>
        <v>11</v>
      </c>
      <c r="AM141" s="419" t="str">
        <f>IF(AO138="","",AO138)</f>
        <v>-</v>
      </c>
      <c r="AN141" s="144">
        <f>IF(AX135="","",AX135)</f>
        <v>21</v>
      </c>
      <c r="AO141" s="131" t="str">
        <f t="shared" si="31"/>
        <v>-</v>
      </c>
      <c r="AP141" s="140">
        <f>IF(AV135="","",AV135)</f>
        <v>6</v>
      </c>
      <c r="AQ141" s="419" t="str">
        <f>IF(AS138="","",AS138)</f>
        <v/>
      </c>
      <c r="AR141" s="144">
        <f>IF(AX138="","",AX138)</f>
        <v>21</v>
      </c>
      <c r="AS141" s="131" t="str">
        <f>IF(AR141="","","-")</f>
        <v>-</v>
      </c>
      <c r="AT141" s="140">
        <f>IF(AV138="","",AV138)</f>
        <v>19</v>
      </c>
      <c r="AU141" s="419" t="str">
        <f>IF(AW138="","",AW138)</f>
        <v>-</v>
      </c>
      <c r="AV141" s="429"/>
      <c r="AW141" s="430"/>
      <c r="AX141" s="430"/>
      <c r="AY141" s="458"/>
      <c r="AZ141" s="401"/>
      <c r="BA141" s="402"/>
      <c r="BB141" s="402"/>
      <c r="BC141" s="403"/>
      <c r="BD141" s="1"/>
      <c r="BE141" s="183">
        <f>COUNTIF(AJ140:AY142,"○")</f>
        <v>3</v>
      </c>
      <c r="BF141" s="184">
        <f>COUNTIF(AJ140:AY142,"×")</f>
        <v>0</v>
      </c>
      <c r="BG141" s="189">
        <f>(IF((AJ140&gt;AL140),1,0))+(IF((AJ141&gt;AL141),1,0))+(IF((AJ142&gt;AL142),1,0))+(IF((AN140&gt;AP140),1,0))+(IF((AN141&gt;AP141),1,0))+(IF((AN142&gt;AP142),1,0))+(IF((AR140&gt;AT140),1,0))+(IF((AR141&gt;AT141),1,0))+(IF((AR142&gt;AT142),1,0))+(IF((AV140&gt;AX140),1,0))+(IF((AV141&gt;AX141),1,0))+(IF((AV142&gt;AX142),1,0))</f>
        <v>6</v>
      </c>
      <c r="BH141" s="190">
        <f>(IF((AJ140&lt;AL140),1,0))+(IF((AJ141&lt;AL141),1,0))+(IF((AJ142&lt;AL142),1,0))+(IF((AN140&lt;AP140),1,0))+(IF((AN141&lt;AP141),1,0))+(IF((AN142&lt;AP142),1,0))+(IF((AR140&lt;AT140),1,0))+(IF((AR141&lt;AT141),1,0))+(IF((AR142&lt;AT142),1,0))+(IF((AV140&lt;AX140),1,0))+(IF((AV141&lt;AX141),1,0))+(IF((AV142&lt;AX142),1,0))</f>
        <v>0</v>
      </c>
      <c r="BI141" s="191">
        <f>BG141-BH141</f>
        <v>6</v>
      </c>
      <c r="BJ141" s="184">
        <f>SUM(AJ140:AJ142,AN140:AN142,AR140:AR142,AV140:AV142)</f>
        <v>126</v>
      </c>
      <c r="BK141" s="184">
        <f>SUM(AL140:AL142,AP140:AP142,AT140:AT142,AX140:AX142)</f>
        <v>78</v>
      </c>
      <c r="BL141" s="188">
        <f>BJ141-BK141</f>
        <v>48</v>
      </c>
    </row>
    <row r="142" spans="2:64" ht="14.1" customHeight="1" thickBot="1">
      <c r="B142" s="73"/>
      <c r="C142" s="76"/>
      <c r="D142" s="75"/>
      <c r="E142" s="75"/>
      <c r="F142" s="75"/>
      <c r="G142" s="75"/>
      <c r="H142" s="47"/>
      <c r="I142" s="47"/>
      <c r="J142" s="47"/>
      <c r="K142" s="46"/>
      <c r="L142" s="46"/>
      <c r="M142" s="51"/>
      <c r="N142" s="51"/>
      <c r="O142" s="51"/>
      <c r="P142" s="51"/>
      <c r="Q142" s="51"/>
      <c r="R142" s="51"/>
      <c r="S142" s="51"/>
      <c r="T142" s="51"/>
      <c r="U142" s="51"/>
      <c r="V142" s="51"/>
      <c r="W142" s="50"/>
      <c r="Y142" s="21"/>
      <c r="Z142" s="21"/>
      <c r="AA142" s="21"/>
      <c r="AB142" s="460"/>
      <c r="AC142" s="461"/>
      <c r="AD142" s="461"/>
      <c r="AE142" s="461"/>
      <c r="AF142" s="353"/>
      <c r="AG142" s="353"/>
      <c r="AH142" s="353"/>
      <c r="AI142" s="354"/>
      <c r="AJ142" s="148" t="str">
        <f>IF(AX133="","",AX133)</f>
        <v/>
      </c>
      <c r="AK142" s="149" t="str">
        <f t="shared" si="30"/>
        <v/>
      </c>
      <c r="AL142" s="150" t="str">
        <f>IF(AV133="","",AV133)</f>
        <v/>
      </c>
      <c r="AM142" s="466" t="str">
        <f>IF(AO139="","",AO139)</f>
        <v/>
      </c>
      <c r="AN142" s="151" t="str">
        <f>IF(AX136="","",AX136)</f>
        <v/>
      </c>
      <c r="AO142" s="149" t="str">
        <f t="shared" si="31"/>
        <v/>
      </c>
      <c r="AP142" s="150" t="str">
        <f>IF(AV136="","",AV136)</f>
        <v/>
      </c>
      <c r="AQ142" s="466" t="str">
        <f>IF(AS139="","",AS139)</f>
        <v/>
      </c>
      <c r="AR142" s="151" t="str">
        <f>IF(AX139="","",AX139)</f>
        <v/>
      </c>
      <c r="AS142" s="149" t="str">
        <f>IF(AR142="","","-")</f>
        <v/>
      </c>
      <c r="AT142" s="150" t="str">
        <f>IF(AV139="","",AV139)</f>
        <v/>
      </c>
      <c r="AU142" s="466" t="str">
        <f>IF(AW139="","",AW139)</f>
        <v/>
      </c>
      <c r="AV142" s="442"/>
      <c r="AW142" s="443"/>
      <c r="AX142" s="443"/>
      <c r="AY142" s="459"/>
      <c r="AZ142" s="120">
        <f>BE141</f>
        <v>3</v>
      </c>
      <c r="BA142" s="121" t="s">
        <v>10</v>
      </c>
      <c r="BB142" s="121">
        <f>BF141</f>
        <v>0</v>
      </c>
      <c r="BC142" s="122" t="s">
        <v>7</v>
      </c>
      <c r="BD142" s="1"/>
      <c r="BE142" s="192"/>
      <c r="BF142" s="193"/>
      <c r="BG142" s="192"/>
      <c r="BH142" s="193"/>
      <c r="BI142" s="194"/>
      <c r="BJ142" s="193"/>
      <c r="BK142" s="193"/>
      <c r="BL142" s="194"/>
    </row>
    <row r="143" spans="2:64" ht="14.1" customHeight="1">
      <c r="B143" s="73"/>
      <c r="C143" s="76"/>
      <c r="D143" s="75"/>
      <c r="E143" s="75"/>
      <c r="F143" s="75"/>
      <c r="G143" s="75"/>
      <c r="H143" s="47"/>
      <c r="I143" s="47"/>
      <c r="J143" s="47"/>
      <c r="K143" s="46"/>
      <c r="L143" s="46"/>
      <c r="M143" s="51"/>
      <c r="N143" s="51"/>
      <c r="O143" s="51"/>
      <c r="P143" s="51"/>
      <c r="Q143" s="51"/>
      <c r="R143" s="51"/>
      <c r="S143" s="51"/>
      <c r="T143" s="51"/>
      <c r="U143" s="51"/>
      <c r="V143" s="51"/>
      <c r="W143" s="50"/>
      <c r="Y143" s="21"/>
      <c r="Z143" s="21"/>
      <c r="AA143" s="21"/>
      <c r="AB143" s="28"/>
      <c r="AC143" s="28"/>
      <c r="AD143" s="28"/>
      <c r="AE143" s="28"/>
      <c r="AF143" s="27"/>
      <c r="AG143" s="27"/>
      <c r="AH143" s="27"/>
      <c r="AI143" s="27"/>
      <c r="AJ143" s="67"/>
      <c r="AK143" s="52"/>
      <c r="AL143" s="67"/>
      <c r="AM143" s="67"/>
      <c r="AN143" s="67"/>
      <c r="AO143" s="52"/>
      <c r="AP143" s="67"/>
      <c r="AQ143" s="67"/>
      <c r="AR143" s="67"/>
      <c r="AS143" s="52"/>
      <c r="AT143" s="67"/>
      <c r="AU143" s="67"/>
      <c r="AV143" s="67"/>
      <c r="AW143" s="67"/>
      <c r="AX143" s="67"/>
      <c r="AY143" s="67"/>
      <c r="AZ143" s="53"/>
      <c r="BA143" s="53"/>
      <c r="BB143" s="53"/>
      <c r="BC143" s="53"/>
      <c r="BE143" s="179"/>
      <c r="BF143" s="179"/>
      <c r="BG143" s="179"/>
      <c r="BH143" s="179"/>
      <c r="BI143" s="179"/>
      <c r="BJ143" s="179"/>
      <c r="BK143" s="179"/>
      <c r="BL143" s="179"/>
    </row>
    <row r="144" spans="2:64" ht="14.1" customHeight="1">
      <c r="B144" s="73"/>
      <c r="C144" s="76"/>
      <c r="D144" s="75"/>
      <c r="E144" s="75"/>
      <c r="F144" s="75"/>
      <c r="G144" s="75"/>
      <c r="H144" s="47"/>
      <c r="I144" s="47"/>
      <c r="J144" s="47"/>
      <c r="K144" s="46"/>
      <c r="L144" s="46"/>
      <c r="M144" s="51"/>
      <c r="N144" s="51"/>
      <c r="O144" s="51"/>
      <c r="P144" s="51"/>
      <c r="Q144" s="51"/>
      <c r="R144" s="51"/>
      <c r="S144" s="51"/>
      <c r="T144" s="51"/>
      <c r="U144" s="51"/>
      <c r="V144" s="51"/>
      <c r="W144" s="50"/>
      <c r="Y144" s="21"/>
      <c r="Z144" s="21"/>
      <c r="AA144" s="21"/>
      <c r="AB144" s="28"/>
      <c r="AC144" s="28"/>
      <c r="AD144" s="28"/>
      <c r="AE144" s="28"/>
      <c r="AF144" s="27"/>
      <c r="AG144" s="27"/>
      <c r="AH144" s="27"/>
      <c r="AI144" s="27"/>
      <c r="AJ144" s="67"/>
      <c r="AK144" s="52"/>
      <c r="AL144" s="67"/>
      <c r="AM144" s="67"/>
      <c r="AN144" s="67"/>
      <c r="AO144" s="52"/>
      <c r="AP144" s="67"/>
      <c r="AQ144" s="67"/>
      <c r="AR144" s="67"/>
      <c r="AS144" s="52"/>
      <c r="AT144" s="67"/>
      <c r="AU144" s="67"/>
      <c r="AV144" s="67"/>
      <c r="AW144" s="67"/>
      <c r="AX144" s="67"/>
      <c r="AY144" s="67"/>
      <c r="AZ144" s="53"/>
      <c r="BA144" s="53"/>
      <c r="BB144" s="53"/>
      <c r="BC144" s="53"/>
      <c r="BE144" s="179"/>
      <c r="BF144" s="179"/>
      <c r="BG144" s="179"/>
      <c r="BH144" s="179"/>
      <c r="BI144" s="179"/>
      <c r="BJ144" s="179"/>
      <c r="BK144" s="179"/>
      <c r="BL144" s="179"/>
    </row>
    <row r="145" spans="2:64" ht="14.1" customHeight="1" thickBot="1">
      <c r="B145" s="225"/>
      <c r="C145" s="225"/>
      <c r="D145" s="225"/>
      <c r="E145" s="225"/>
      <c r="F145" s="225"/>
      <c r="G145" s="225"/>
      <c r="H145" s="225"/>
      <c r="I145" s="225"/>
      <c r="J145" s="225"/>
      <c r="K145" s="225"/>
      <c r="L145" s="225"/>
      <c r="M145" s="225"/>
      <c r="N145" s="225"/>
      <c r="O145" s="225"/>
      <c r="P145" s="225"/>
      <c r="Q145" s="225"/>
      <c r="R145" s="225"/>
      <c r="S145" s="225"/>
      <c r="T145" s="225"/>
      <c r="U145" s="225"/>
      <c r="V145" s="225"/>
      <c r="W145" s="225"/>
      <c r="X145" s="225"/>
      <c r="Y145" s="226"/>
      <c r="Z145" s="226"/>
      <c r="AA145" s="226"/>
      <c r="AB145" s="225"/>
      <c r="AC145" s="225"/>
      <c r="AD145" s="225"/>
      <c r="AE145" s="225"/>
      <c r="AF145" s="225"/>
      <c r="AG145" s="225"/>
      <c r="AH145" s="225"/>
      <c r="AI145" s="225"/>
      <c r="AJ145" s="225"/>
      <c r="AK145" s="225"/>
      <c r="AL145" s="225"/>
      <c r="AM145" s="225"/>
      <c r="AN145" s="225"/>
      <c r="AO145" s="225"/>
      <c r="AP145" s="225"/>
      <c r="AQ145" s="225"/>
      <c r="AR145" s="225"/>
      <c r="AS145" s="225"/>
      <c r="AT145" s="225"/>
      <c r="AU145" s="225"/>
      <c r="AV145" s="225"/>
      <c r="AW145" s="225"/>
      <c r="AX145" s="225"/>
      <c r="AY145" s="225"/>
      <c r="AZ145" s="225"/>
      <c r="BA145" s="225"/>
      <c r="BB145" s="225"/>
      <c r="BC145" s="225"/>
      <c r="BD145" s="225"/>
      <c r="BE145" s="258"/>
      <c r="BF145" s="258"/>
      <c r="BG145" s="258"/>
      <c r="BH145" s="259"/>
      <c r="BI145" s="259"/>
      <c r="BJ145" s="259"/>
      <c r="BK145" s="259"/>
      <c r="BL145" s="259"/>
    </row>
    <row r="146" spans="2:64" ht="15" customHeight="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8"/>
      <c r="Z146" s="88"/>
      <c r="AA146" s="88"/>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199"/>
      <c r="BF146" s="199"/>
      <c r="BG146" s="181"/>
      <c r="BH146" s="179"/>
      <c r="BI146" s="179"/>
      <c r="BJ146" s="179"/>
      <c r="BK146" s="179"/>
      <c r="BL146" s="179"/>
    </row>
    <row r="147" spans="2:64" ht="15" customHeight="1">
      <c r="B147" s="622" t="s">
        <v>99</v>
      </c>
      <c r="C147" s="622"/>
      <c r="D147" s="622"/>
      <c r="E147" s="622"/>
      <c r="F147" s="622"/>
      <c r="G147" s="622"/>
      <c r="H147" s="622"/>
      <c r="I147" s="622"/>
      <c r="J147" s="622"/>
      <c r="K147" s="622"/>
      <c r="L147" s="622"/>
      <c r="M147" s="622"/>
      <c r="N147" s="622"/>
      <c r="O147" s="622"/>
      <c r="P147" s="622"/>
      <c r="Q147" s="81"/>
      <c r="R147" s="81"/>
      <c r="S147" s="81"/>
      <c r="T147" s="81"/>
      <c r="U147" s="81"/>
      <c r="V147" s="81"/>
      <c r="W147" s="81"/>
      <c r="X147" s="81"/>
      <c r="Y147" s="88"/>
      <c r="Z147" s="88"/>
      <c r="AA147" s="88"/>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199"/>
      <c r="BF147" s="199"/>
      <c r="BG147" s="181"/>
      <c r="BH147" s="179"/>
      <c r="BI147" s="179"/>
      <c r="BJ147" s="179"/>
      <c r="BK147" s="179"/>
      <c r="BL147" s="179"/>
    </row>
    <row r="148" spans="2:64" ht="15" customHeight="1">
      <c r="B148" s="622"/>
      <c r="C148" s="622"/>
      <c r="D148" s="622"/>
      <c r="E148" s="622"/>
      <c r="F148" s="622"/>
      <c r="G148" s="622"/>
      <c r="H148" s="622"/>
      <c r="I148" s="622"/>
      <c r="J148" s="622"/>
      <c r="K148" s="622"/>
      <c r="L148" s="622"/>
      <c r="M148" s="622"/>
      <c r="N148" s="622"/>
      <c r="O148" s="622"/>
      <c r="P148" s="622"/>
      <c r="Q148" s="81"/>
      <c r="R148" s="81"/>
      <c r="S148" s="81"/>
      <c r="T148" s="81"/>
      <c r="U148" s="81"/>
      <c r="V148" s="81"/>
      <c r="W148" s="81"/>
      <c r="X148" s="81"/>
      <c r="Y148" s="88"/>
      <c r="Z148" s="88"/>
      <c r="AA148" s="88"/>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199"/>
      <c r="BF148" s="199"/>
      <c r="BG148" s="181"/>
      <c r="BH148" s="179"/>
      <c r="BI148" s="179"/>
      <c r="BJ148" s="179"/>
      <c r="BK148" s="179"/>
      <c r="BL148" s="179"/>
    </row>
    <row r="149" spans="2:64" ht="15" customHeight="1" thickBot="1">
      <c r="B149" s="622"/>
      <c r="C149" s="622"/>
      <c r="D149" s="622"/>
      <c r="E149" s="622"/>
      <c r="F149" s="622"/>
      <c r="G149" s="622"/>
      <c r="H149" s="622"/>
      <c r="I149" s="622"/>
      <c r="J149" s="622"/>
      <c r="K149" s="622"/>
      <c r="L149" s="622"/>
      <c r="M149" s="622"/>
      <c r="N149" s="622"/>
      <c r="O149" s="622"/>
      <c r="P149" s="622"/>
      <c r="Q149" s="60"/>
      <c r="R149" s="60"/>
      <c r="S149" s="60"/>
      <c r="T149" s="60"/>
      <c r="U149" s="60"/>
      <c r="V149" s="60"/>
      <c r="W149" s="60"/>
      <c r="X149" s="60"/>
      <c r="Y149" s="60"/>
      <c r="Z149" s="60"/>
      <c r="AA149" s="60"/>
      <c r="AB149" s="57"/>
      <c r="AC149" s="57"/>
      <c r="AD149" s="57"/>
      <c r="AE149" s="57"/>
      <c r="AF149" s="57"/>
      <c r="AG149" s="57"/>
      <c r="AH149" s="57"/>
      <c r="AI149" s="57"/>
      <c r="AJ149" s="57"/>
      <c r="AK149" s="57"/>
      <c r="AL149" s="57"/>
      <c r="AM149" s="57"/>
      <c r="AN149" s="58"/>
      <c r="AO149" s="58"/>
      <c r="AP149" s="58"/>
      <c r="AQ149" s="58"/>
      <c r="AR149" s="58"/>
      <c r="AS149" s="58"/>
      <c r="AT149" s="58"/>
      <c r="AU149" s="58"/>
      <c r="AV149" s="58"/>
      <c r="AW149" s="58"/>
      <c r="AX149" s="58"/>
      <c r="AY149" s="58"/>
      <c r="AZ149" s="58"/>
      <c r="BA149" s="58"/>
      <c r="BB149" s="58"/>
      <c r="BC149" s="58"/>
      <c r="BD149" s="86"/>
      <c r="BE149" s="200"/>
      <c r="BF149" s="200"/>
      <c r="BG149" s="200"/>
      <c r="BH149" s="179"/>
      <c r="BI149" s="179"/>
      <c r="BJ149" s="179"/>
      <c r="BK149" s="179"/>
      <c r="BL149" s="179"/>
    </row>
    <row r="150" spans="2:64" ht="14.1" customHeight="1">
      <c r="B150" s="622"/>
      <c r="C150" s="622"/>
      <c r="D150" s="622"/>
      <c r="E150" s="622"/>
      <c r="F150" s="622"/>
      <c r="G150" s="622"/>
      <c r="H150" s="622"/>
      <c r="I150" s="622"/>
      <c r="J150" s="622"/>
      <c r="K150" s="622"/>
      <c r="L150" s="622"/>
      <c r="M150" s="622"/>
      <c r="N150" s="622"/>
      <c r="O150" s="622"/>
      <c r="P150" s="622"/>
      <c r="Q150" s="60"/>
      <c r="R150" s="355" t="s">
        <v>100</v>
      </c>
      <c r="S150" s="356"/>
      <c r="T150" s="356"/>
      <c r="U150" s="356"/>
      <c r="V150" s="356"/>
      <c r="W150" s="356"/>
      <c r="X150" s="356"/>
      <c r="Y150" s="356"/>
      <c r="Z150" s="356"/>
      <c r="AA150" s="357"/>
      <c r="AB150" s="447" t="str">
        <f>R152</f>
        <v>山内義久</v>
      </c>
      <c r="AC150" s="436"/>
      <c r="AD150" s="436"/>
      <c r="AE150" s="437"/>
      <c r="AF150" s="435" t="str">
        <f>R155</f>
        <v>大西政義</v>
      </c>
      <c r="AG150" s="436"/>
      <c r="AH150" s="436"/>
      <c r="AI150" s="437"/>
      <c r="AJ150" s="435" t="str">
        <f>R158</f>
        <v>田中重樹</v>
      </c>
      <c r="AK150" s="436"/>
      <c r="AL150" s="436"/>
      <c r="AM150" s="437"/>
      <c r="AN150" s="435" t="str">
        <f>R161</f>
        <v>好井邦壽</v>
      </c>
      <c r="AO150" s="436"/>
      <c r="AP150" s="436"/>
      <c r="AQ150" s="436"/>
      <c r="AR150" s="435" t="str">
        <f>R164</f>
        <v>真鍋勝行</v>
      </c>
      <c r="AS150" s="436"/>
      <c r="AT150" s="436"/>
      <c r="AU150" s="437"/>
      <c r="AV150" s="435" t="str">
        <f>R167</f>
        <v>遠藤司</v>
      </c>
      <c r="AW150" s="436"/>
      <c r="AX150" s="436"/>
      <c r="AY150" s="437"/>
      <c r="AZ150" s="439" t="s">
        <v>1</v>
      </c>
      <c r="BA150" s="440"/>
      <c r="BB150" s="440"/>
      <c r="BC150" s="441"/>
      <c r="BE150" s="386" t="s">
        <v>3</v>
      </c>
      <c r="BF150" s="387"/>
      <c r="BG150" s="388" t="s">
        <v>4</v>
      </c>
      <c r="BH150" s="389"/>
      <c r="BI150" s="390"/>
      <c r="BJ150" s="391" t="s">
        <v>5</v>
      </c>
      <c r="BK150" s="392"/>
      <c r="BL150" s="393"/>
    </row>
    <row r="151" spans="2:64" ht="14.1" customHeight="1" thickBot="1">
      <c r="B151" s="622"/>
      <c r="C151" s="622"/>
      <c r="D151" s="622"/>
      <c r="E151" s="622"/>
      <c r="F151" s="622"/>
      <c r="G151" s="622"/>
      <c r="H151" s="622"/>
      <c r="I151" s="622"/>
      <c r="J151" s="622"/>
      <c r="K151" s="622"/>
      <c r="L151" s="622"/>
      <c r="M151" s="622"/>
      <c r="N151" s="622"/>
      <c r="O151" s="622"/>
      <c r="P151" s="622"/>
      <c r="Q151" s="60"/>
      <c r="R151" s="358"/>
      <c r="S151" s="359"/>
      <c r="T151" s="359"/>
      <c r="U151" s="359"/>
      <c r="V151" s="359"/>
      <c r="W151" s="359"/>
      <c r="X151" s="359"/>
      <c r="Y151" s="359"/>
      <c r="Z151" s="359"/>
      <c r="AA151" s="360"/>
      <c r="AB151" s="496" t="str">
        <f>R153</f>
        <v>森川里香</v>
      </c>
      <c r="AC151" s="497"/>
      <c r="AD151" s="497"/>
      <c r="AE151" s="498"/>
      <c r="AF151" s="499" t="str">
        <f>R156</f>
        <v>高橋廣子</v>
      </c>
      <c r="AG151" s="497"/>
      <c r="AH151" s="497"/>
      <c r="AI151" s="498"/>
      <c r="AJ151" s="499" t="str">
        <f>R159</f>
        <v>宗次英子</v>
      </c>
      <c r="AK151" s="497"/>
      <c r="AL151" s="497"/>
      <c r="AM151" s="498"/>
      <c r="AN151" s="499" t="str">
        <f>R162</f>
        <v>合田直子</v>
      </c>
      <c r="AO151" s="497"/>
      <c r="AP151" s="497"/>
      <c r="AQ151" s="497"/>
      <c r="AR151" s="499" t="str">
        <f>R165</f>
        <v>鈴木万利</v>
      </c>
      <c r="AS151" s="497"/>
      <c r="AT151" s="497"/>
      <c r="AU151" s="498"/>
      <c r="AV151" s="499" t="str">
        <f>R168</f>
        <v>井上訓臣</v>
      </c>
      <c r="AW151" s="497"/>
      <c r="AX151" s="497"/>
      <c r="AY151" s="498"/>
      <c r="AZ151" s="522" t="s">
        <v>2</v>
      </c>
      <c r="BA151" s="523"/>
      <c r="BB151" s="523"/>
      <c r="BC151" s="524"/>
      <c r="BE151" s="195" t="s">
        <v>6</v>
      </c>
      <c r="BF151" s="196" t="s">
        <v>7</v>
      </c>
      <c r="BG151" s="195" t="s">
        <v>28</v>
      </c>
      <c r="BH151" s="196" t="s">
        <v>8</v>
      </c>
      <c r="BI151" s="197" t="s">
        <v>9</v>
      </c>
      <c r="BJ151" s="201" t="s">
        <v>28</v>
      </c>
      <c r="BK151" s="196" t="s">
        <v>8</v>
      </c>
      <c r="BL151" s="197" t="s">
        <v>9</v>
      </c>
    </row>
    <row r="152" spans="2:64" ht="14.1" customHeight="1">
      <c r="E152" s="361" t="s">
        <v>253</v>
      </c>
      <c r="F152" s="361"/>
      <c r="G152" s="361"/>
      <c r="H152" s="361"/>
      <c r="I152" s="361"/>
      <c r="J152" s="361"/>
      <c r="K152" s="361"/>
      <c r="L152" s="361"/>
      <c r="M152" s="361"/>
      <c r="N152" s="361"/>
      <c r="O152" s="361"/>
      <c r="P152" s="361"/>
      <c r="Q152" s="79"/>
      <c r="R152" s="368" t="s">
        <v>101</v>
      </c>
      <c r="S152" s="369"/>
      <c r="T152" s="369"/>
      <c r="U152" s="369"/>
      <c r="V152" s="369"/>
      <c r="W152" s="364" t="s">
        <v>102</v>
      </c>
      <c r="X152" s="364"/>
      <c r="Y152" s="364"/>
      <c r="Z152" s="364"/>
      <c r="AA152" s="365"/>
      <c r="AB152" s="471"/>
      <c r="AC152" s="472"/>
      <c r="AD152" s="472"/>
      <c r="AE152" s="473"/>
      <c r="AF152" s="230">
        <v>13</v>
      </c>
      <c r="AG152" s="231" t="str">
        <f>IF(AF152="","","-")</f>
        <v>-</v>
      </c>
      <c r="AH152" s="232">
        <v>15</v>
      </c>
      <c r="AI152" s="572" t="str">
        <f>IF(AF152&lt;&gt;"",IF(AF152&gt;AH152,IF(AF153&gt;AH153,"○",IF(AF154&gt;AH154,"○","×")),IF(AF153&gt;AH153,IF(AF154&gt;AH154,"○","×"),"×")),"")</f>
        <v>×</v>
      </c>
      <c r="AJ152" s="230">
        <v>11</v>
      </c>
      <c r="AK152" s="233" t="str">
        <f t="shared" ref="AK152:AK157" si="32">IF(AJ152="","","-")</f>
        <v>-</v>
      </c>
      <c r="AL152" s="234">
        <v>15</v>
      </c>
      <c r="AM152" s="572" t="str">
        <f>IF(AJ152&lt;&gt;"",IF(AJ152&gt;AL152,IF(AJ153&gt;AL153,"○",IF(AJ154&gt;AL154,"○","×")),IF(AJ153&gt;AL153,IF(AJ154&gt;AL154,"○","×"),"×")),"")</f>
        <v>×</v>
      </c>
      <c r="AN152" s="230">
        <v>14</v>
      </c>
      <c r="AO152" s="233" t="str">
        <f t="shared" ref="AO152:AO160" si="33">IF(AN152="","","-")</f>
        <v>-</v>
      </c>
      <c r="AP152" s="234">
        <v>16</v>
      </c>
      <c r="AQ152" s="572" t="str">
        <f>IF(AN152&lt;&gt;"",IF(AN152&gt;AP152,IF(AN153&gt;AP153,"○",IF(AN154&gt;AP154,"○","×")),IF(AN153&gt;AP153,IF(AN154&gt;AP154,"○","×"),"×")),"")</f>
        <v>×</v>
      </c>
      <c r="AR152" s="230">
        <v>17</v>
      </c>
      <c r="AS152" s="233" t="str">
        <f t="shared" ref="AS152:AS163" si="34">IF(AR152="","","-")</f>
        <v>-</v>
      </c>
      <c r="AT152" s="234">
        <v>15</v>
      </c>
      <c r="AU152" s="568" t="str">
        <f>IF(AR152&lt;&gt;"",IF(AR152&gt;AT152,IF(AR153&gt;AT153,"○",IF(AR154&gt;AT154,"○","×")),IF(AR153&gt;AT153,IF(AR154&gt;AT154,"○","×"),"×")),"")</f>
        <v>○</v>
      </c>
      <c r="AV152" s="230">
        <v>13</v>
      </c>
      <c r="AW152" s="233" t="str">
        <f t="shared" ref="AW152:AW166" si="35">IF(AV152="","","-")</f>
        <v>-</v>
      </c>
      <c r="AX152" s="234">
        <v>15</v>
      </c>
      <c r="AY152" s="570" t="str">
        <f>IF(AV152&lt;&gt;"",IF(AV152&gt;AX152,IF(AV153&gt;AX153,"○",IF(AV154&gt;AX154,"○","×")),IF(AV153&gt;AX153,IF(AV154&gt;AX154,"○","×"),"×")),"")</f>
        <v>○</v>
      </c>
      <c r="AZ152" s="415" t="s">
        <v>248</v>
      </c>
      <c r="BA152" s="416"/>
      <c r="BB152" s="416"/>
      <c r="BC152" s="417"/>
      <c r="BD152" s="15"/>
      <c r="BE152" s="202"/>
      <c r="BF152" s="203"/>
      <c r="BG152" s="204"/>
      <c r="BH152" s="205"/>
      <c r="BI152" s="206"/>
      <c r="BJ152" s="207"/>
      <c r="BK152" s="203"/>
      <c r="BL152" s="206"/>
    </row>
    <row r="153" spans="2:64" ht="14.1" customHeight="1">
      <c r="B153" s="521" t="s">
        <v>75</v>
      </c>
      <c r="C153" s="521"/>
      <c r="D153" s="521"/>
      <c r="E153" s="362"/>
      <c r="F153" s="362"/>
      <c r="G153" s="362"/>
      <c r="H153" s="362"/>
      <c r="I153" s="362"/>
      <c r="J153" s="362"/>
      <c r="K153" s="362"/>
      <c r="L153" s="362"/>
      <c r="M153" s="362"/>
      <c r="N153" s="362"/>
      <c r="O153" s="362"/>
      <c r="P153" s="362"/>
      <c r="Q153" s="79"/>
      <c r="R153" s="345" t="s">
        <v>105</v>
      </c>
      <c r="S153" s="346"/>
      <c r="T153" s="346"/>
      <c r="U153" s="346"/>
      <c r="V153" s="346"/>
      <c r="W153" s="351" t="s">
        <v>14</v>
      </c>
      <c r="X153" s="351"/>
      <c r="Y153" s="351"/>
      <c r="Z153" s="351"/>
      <c r="AA153" s="352"/>
      <c r="AB153" s="474"/>
      <c r="AC153" s="430"/>
      <c r="AD153" s="430"/>
      <c r="AE153" s="431"/>
      <c r="AF153" s="230">
        <v>12</v>
      </c>
      <c r="AG153" s="231" t="str">
        <f>IF(AF153="","","-")</f>
        <v>-</v>
      </c>
      <c r="AH153" s="235">
        <v>15</v>
      </c>
      <c r="AI153" s="573"/>
      <c r="AJ153" s="230">
        <v>15</v>
      </c>
      <c r="AK153" s="231" t="str">
        <f t="shared" si="32"/>
        <v>-</v>
      </c>
      <c r="AL153" s="232">
        <v>10</v>
      </c>
      <c r="AM153" s="573"/>
      <c r="AN153" s="230">
        <v>10</v>
      </c>
      <c r="AO153" s="231" t="str">
        <f t="shared" si="33"/>
        <v>-</v>
      </c>
      <c r="AP153" s="232">
        <v>15</v>
      </c>
      <c r="AQ153" s="573"/>
      <c r="AR153" s="230">
        <v>15</v>
      </c>
      <c r="AS153" s="231" t="str">
        <f t="shared" si="34"/>
        <v>-</v>
      </c>
      <c r="AT153" s="232">
        <v>4</v>
      </c>
      <c r="AU153" s="569"/>
      <c r="AV153" s="230">
        <v>15</v>
      </c>
      <c r="AW153" s="231" t="str">
        <f t="shared" si="35"/>
        <v>-</v>
      </c>
      <c r="AX153" s="232">
        <v>12</v>
      </c>
      <c r="AY153" s="571"/>
      <c r="AZ153" s="401"/>
      <c r="BA153" s="402"/>
      <c r="BB153" s="402"/>
      <c r="BC153" s="403"/>
      <c r="BD153" s="13"/>
      <c r="BE153" s="202">
        <f>COUNTIF(AB152:AY154,"○")</f>
        <v>2</v>
      </c>
      <c r="BF153" s="203">
        <f>COUNTIF(AB152:AY154,"×")</f>
        <v>3</v>
      </c>
      <c r="BG153" s="204">
        <f>(IF((AB152&gt;AD152),1,0))+(IF((AB153&gt;AD153),1,0))+(IF((AB154&gt;AD154),1,0))+(IF((AF152&gt;AH152),1,0))+(IF((AF153&gt;AH153),1,0))+(IF((AF154&gt;AH154),1,0))+(IF((AJ152&gt;AL152),1,0))+(IF((AJ153&gt;AL153),1,0))+(IF((AJ154&gt;AL154),1,0))+(IF((AN152&gt;AP152),1,0))+(IF((AN153&gt;AP153),1,0))+(IF((AN154&gt;AP154),1,0))+(IF((AR152&gt;AT152),1,0))+(IF((AR153&gt;AT153),1,0))+(IF((AR154&gt;AT154),1,0))+(IF((AV152&gt;AX152),1,0))+(IF((AV153&gt;AX153),1,0))+(IF((AV154&gt;AX154),1,0))</f>
        <v>5</v>
      </c>
      <c r="BH153" s="205">
        <f>(IF((AB152&lt;AD152),1,0))+(IF((AB153&lt;AD153),1,0))+(IF((AB154&lt;AD154),1,0))+(IF((AF152&lt;AH152),1,0))+(IF((AF153&lt;AH153),1,0))+(IF((AF154&lt;AH154),1,0))+(IF((AJ152&lt;AL152),1,0))+(IF((AJ153&lt;AL153),1,0))+(IF((AJ154&lt;AL154),1,0))+(IF((AN152&lt;AP152),1,0))+(IF((AN153&lt;AP153),1,0))+(IF((AN154&lt;AP154),1,0))+(IF((AR152&lt;AT152),1,0))+(IF((AR153&lt;AT153),1,0))+(IF((AR154&lt;AT154),1,0))+(IF((AV152&lt;AX152),1,0))+(IF((AV153&lt;AX153),1,0))+(IF((AV154&lt;AX154),1,0))</f>
        <v>7</v>
      </c>
      <c r="BI153" s="208">
        <f>BG153-BH153</f>
        <v>-2</v>
      </c>
      <c r="BJ153" s="207">
        <f>SUM(AB152:AB154,AF152:AF154,AJ152:AJ154,AN152:AN154,AR152:AR154,AV152:AV154)</f>
        <v>156</v>
      </c>
      <c r="BK153" s="203">
        <f>SUM(AD152:AD154,AH152:AH154,AL152:AL154,AP152:AP154,AT152:AT154,AX152:AX154)</f>
        <v>153</v>
      </c>
      <c r="BL153" s="206">
        <f>BJ153-BK153</f>
        <v>3</v>
      </c>
    </row>
    <row r="154" spans="2:64" ht="14.1" customHeight="1">
      <c r="B154" s="521"/>
      <c r="C154" s="521"/>
      <c r="D154" s="521"/>
      <c r="E154" s="372" t="s">
        <v>108</v>
      </c>
      <c r="F154" s="373"/>
      <c r="G154" s="373"/>
      <c r="H154" s="373"/>
      <c r="I154" s="373"/>
      <c r="J154" s="373"/>
      <c r="K154" s="376" t="s">
        <v>102</v>
      </c>
      <c r="L154" s="376"/>
      <c r="M154" s="376"/>
      <c r="N154" s="376"/>
      <c r="O154" s="376"/>
      <c r="P154" s="377"/>
      <c r="R154" s="370"/>
      <c r="S154" s="371"/>
      <c r="T154" s="371"/>
      <c r="U154" s="371"/>
      <c r="V154" s="371"/>
      <c r="W154" s="366"/>
      <c r="X154" s="366"/>
      <c r="Y154" s="366"/>
      <c r="Z154" s="366"/>
      <c r="AA154" s="367"/>
      <c r="AB154" s="475"/>
      <c r="AC154" s="433"/>
      <c r="AD154" s="433"/>
      <c r="AE154" s="434"/>
      <c r="AF154" s="236"/>
      <c r="AG154" s="231" t="str">
        <f>IF(AF154="","","-")</f>
        <v/>
      </c>
      <c r="AH154" s="237"/>
      <c r="AI154" s="575"/>
      <c r="AJ154" s="236">
        <v>6</v>
      </c>
      <c r="AK154" s="238" t="str">
        <f t="shared" si="32"/>
        <v>-</v>
      </c>
      <c r="AL154" s="237">
        <v>15</v>
      </c>
      <c r="AM154" s="573"/>
      <c r="AN154" s="230"/>
      <c r="AO154" s="231" t="str">
        <f t="shared" si="33"/>
        <v/>
      </c>
      <c r="AP154" s="232"/>
      <c r="AQ154" s="573"/>
      <c r="AR154" s="230"/>
      <c r="AS154" s="231" t="str">
        <f t="shared" si="34"/>
        <v/>
      </c>
      <c r="AT154" s="232"/>
      <c r="AU154" s="569"/>
      <c r="AV154" s="230">
        <v>15</v>
      </c>
      <c r="AW154" s="231" t="str">
        <f t="shared" si="35"/>
        <v>-</v>
      </c>
      <c r="AX154" s="232">
        <v>6</v>
      </c>
      <c r="AY154" s="571"/>
      <c r="AZ154" s="118">
        <f>BE153</f>
        <v>2</v>
      </c>
      <c r="BA154" s="53" t="s">
        <v>10</v>
      </c>
      <c r="BB154" s="53">
        <f>BF153</f>
        <v>3</v>
      </c>
      <c r="BC154" s="119" t="s">
        <v>7</v>
      </c>
      <c r="BD154" s="15"/>
      <c r="BE154" s="202"/>
      <c r="BF154" s="203"/>
      <c r="BG154" s="204"/>
      <c r="BH154" s="205"/>
      <c r="BI154" s="206"/>
      <c r="BJ154" s="207"/>
      <c r="BK154" s="203"/>
      <c r="BL154" s="206"/>
    </row>
    <row r="155" spans="2:64" ht="14.1" customHeight="1">
      <c r="B155" s="521"/>
      <c r="C155" s="521"/>
      <c r="D155" s="521"/>
      <c r="E155" s="374"/>
      <c r="F155" s="375"/>
      <c r="G155" s="375"/>
      <c r="H155" s="375"/>
      <c r="I155" s="375"/>
      <c r="J155" s="375"/>
      <c r="K155" s="378"/>
      <c r="L155" s="378"/>
      <c r="M155" s="378"/>
      <c r="N155" s="378"/>
      <c r="O155" s="378"/>
      <c r="P155" s="379"/>
      <c r="R155" s="464" t="s">
        <v>49</v>
      </c>
      <c r="S155" s="465"/>
      <c r="T155" s="465"/>
      <c r="U155" s="465"/>
      <c r="V155" s="465"/>
      <c r="W155" s="349" t="s">
        <v>14</v>
      </c>
      <c r="X155" s="349"/>
      <c r="Y155" s="349"/>
      <c r="Z155" s="349"/>
      <c r="AA155" s="350"/>
      <c r="AB155" s="127">
        <f>IF(AH152="","",AH152)</f>
        <v>15</v>
      </c>
      <c r="AC155" s="131" t="str">
        <f t="shared" ref="AC155:AC169" si="36">IF(AB155="","","-")</f>
        <v>-</v>
      </c>
      <c r="AD155" s="140">
        <f>IF(AF152="","",AF152)</f>
        <v>13</v>
      </c>
      <c r="AE155" s="418" t="str">
        <f>IF(AI152="","",IF(AI152="○","×",IF(AI152="×","○")))</f>
        <v>○</v>
      </c>
      <c r="AF155" s="556"/>
      <c r="AG155" s="557"/>
      <c r="AH155" s="557"/>
      <c r="AI155" s="558"/>
      <c r="AJ155" s="230">
        <v>12</v>
      </c>
      <c r="AK155" s="231" t="str">
        <f t="shared" si="32"/>
        <v>-</v>
      </c>
      <c r="AL155" s="232">
        <v>15</v>
      </c>
      <c r="AM155" s="574" t="str">
        <f>IF(AJ155&lt;&gt;"",IF(AJ155&gt;AL155,IF(AJ156&gt;AL156,"○",IF(AJ157&gt;AL157,"○","×")),IF(AJ156&gt;AL156,IF(AJ157&gt;AL157,"○","×"),"×")),"")</f>
        <v>×</v>
      </c>
      <c r="AN155" s="239">
        <v>15</v>
      </c>
      <c r="AO155" s="240" t="str">
        <f t="shared" si="33"/>
        <v>-</v>
      </c>
      <c r="AP155" s="241">
        <v>11</v>
      </c>
      <c r="AQ155" s="574" t="str">
        <f>IF(AN155&lt;&gt;"",IF(AN155&gt;AP155,IF(AN156&gt;AP156,"○",IF(AN157&gt;AP157,"○","×")),IF(AN156&gt;AP156,IF(AN157&gt;AP157,"○","×"),"×")),"")</f>
        <v>○</v>
      </c>
      <c r="AR155" s="239">
        <v>15</v>
      </c>
      <c r="AS155" s="240" t="str">
        <f t="shared" si="34"/>
        <v>-</v>
      </c>
      <c r="AT155" s="241">
        <v>10</v>
      </c>
      <c r="AU155" s="576" t="str">
        <f>IF(AR155&lt;&gt;"",IF(AR155&gt;AT155,IF(AR156&gt;AT156,"○",IF(AR157&gt;AT157,"○","×")),IF(AR156&gt;AT156,IF(AR157&gt;AT157,"○","×"),"×")),"")</f>
        <v>○</v>
      </c>
      <c r="AV155" s="239">
        <v>15</v>
      </c>
      <c r="AW155" s="240" t="str">
        <f t="shared" si="35"/>
        <v>-</v>
      </c>
      <c r="AX155" s="241">
        <v>17</v>
      </c>
      <c r="AY155" s="577" t="str">
        <f>IF(AV155&lt;&gt;"",IF(AV155&gt;AX155,IF(AV156&gt;AX156,"○",IF(AV157&gt;AX157,"○","×")),IF(AV156&gt;AX156,IF(AV157&gt;AX157,"○","×"),"×")),"")</f>
        <v>×</v>
      </c>
      <c r="AZ155" s="398" t="s">
        <v>250</v>
      </c>
      <c r="BA155" s="399"/>
      <c r="BB155" s="399"/>
      <c r="BC155" s="400"/>
      <c r="BD155" s="15"/>
      <c r="BE155" s="209"/>
      <c r="BF155" s="210"/>
      <c r="BG155" s="211"/>
      <c r="BH155" s="212"/>
      <c r="BI155" s="213"/>
      <c r="BJ155" s="214"/>
      <c r="BK155" s="210"/>
      <c r="BL155" s="213"/>
    </row>
    <row r="156" spans="2:64" ht="14.1" customHeight="1">
      <c r="E156" s="372" t="s">
        <v>107</v>
      </c>
      <c r="F156" s="373"/>
      <c r="G156" s="373"/>
      <c r="H156" s="373"/>
      <c r="I156" s="373"/>
      <c r="J156" s="373"/>
      <c r="K156" s="376" t="s">
        <v>14</v>
      </c>
      <c r="L156" s="376"/>
      <c r="M156" s="376"/>
      <c r="N156" s="376"/>
      <c r="O156" s="376"/>
      <c r="P156" s="377"/>
      <c r="R156" s="345" t="s">
        <v>106</v>
      </c>
      <c r="S156" s="346"/>
      <c r="T156" s="346"/>
      <c r="U156" s="346"/>
      <c r="V156" s="346"/>
      <c r="W156" s="351" t="s">
        <v>14</v>
      </c>
      <c r="X156" s="351"/>
      <c r="Y156" s="351"/>
      <c r="Z156" s="351"/>
      <c r="AA156" s="352"/>
      <c r="AB156" s="127">
        <f>IF(AH153="","",AH153)</f>
        <v>15</v>
      </c>
      <c r="AC156" s="131" t="str">
        <f t="shared" si="36"/>
        <v>-</v>
      </c>
      <c r="AD156" s="140">
        <f>IF(AF153="","",AF153)</f>
        <v>12</v>
      </c>
      <c r="AE156" s="419" t="str">
        <f>IF(AG153="","",AG153)</f>
        <v>-</v>
      </c>
      <c r="AF156" s="559"/>
      <c r="AG156" s="560"/>
      <c r="AH156" s="560"/>
      <c r="AI156" s="561"/>
      <c r="AJ156" s="230">
        <v>15</v>
      </c>
      <c r="AK156" s="231" t="str">
        <f t="shared" si="32"/>
        <v>-</v>
      </c>
      <c r="AL156" s="232">
        <v>8</v>
      </c>
      <c r="AM156" s="573"/>
      <c r="AN156" s="230">
        <v>6</v>
      </c>
      <c r="AO156" s="231" t="str">
        <f t="shared" si="33"/>
        <v>-</v>
      </c>
      <c r="AP156" s="232">
        <v>15</v>
      </c>
      <c r="AQ156" s="573"/>
      <c r="AR156" s="230">
        <v>15</v>
      </c>
      <c r="AS156" s="231" t="str">
        <f t="shared" si="34"/>
        <v>-</v>
      </c>
      <c r="AT156" s="232">
        <v>11</v>
      </c>
      <c r="AU156" s="569"/>
      <c r="AV156" s="230">
        <v>6</v>
      </c>
      <c r="AW156" s="231" t="str">
        <f t="shared" si="35"/>
        <v>-</v>
      </c>
      <c r="AX156" s="232">
        <v>15</v>
      </c>
      <c r="AY156" s="571"/>
      <c r="AZ156" s="401"/>
      <c r="BA156" s="402"/>
      <c r="BB156" s="402"/>
      <c r="BC156" s="403"/>
      <c r="BD156" s="13"/>
      <c r="BE156" s="202">
        <f>COUNTIF(AB155:AY157,"○")</f>
        <v>3</v>
      </c>
      <c r="BF156" s="203">
        <f>COUNTIF(AB155:AY157,"×")</f>
        <v>2</v>
      </c>
      <c r="BG156" s="204">
        <f>(IF((AB155&gt;AD155),1,0))+(IF((AB156&gt;AD156),1,0))+(IF((AB157&gt;AD157),1,0))+(IF((AF155&gt;AH155),1,0))+(IF((AF156&gt;AH156),1,0))+(IF((AF157&gt;AH157),1,0))+(IF((AJ155&gt;AL155),1,0))+(IF((AJ156&gt;AL156),1,0))+(IF((AJ157&gt;AL157),1,0))+(IF((AN155&gt;AP155),1,0))+(IF((AN156&gt;AP156),1,0))+(IF((AN157&gt;AP157),1,0))+(IF((AR155&gt;AT155),1,0))+(IF((AR156&gt;AT156),1,0))+(IF((AR157&gt;AT157),1,0))+(IF((AV155&gt;AX155),1,0))+(IF((AV156&gt;AX156),1,0))+(IF((AV157&gt;AX157),1,0))</f>
        <v>7</v>
      </c>
      <c r="BH156" s="205">
        <f>(IF((AB155&lt;AD155),1,0))+(IF((AB156&lt;AD156),1,0))+(IF((AB157&lt;AD157),1,0))+(IF((AF155&lt;AH155),1,0))+(IF((AF156&lt;AH156),1,0))+(IF((AF157&lt;AH157),1,0))+(IF((AJ155&lt;AL155),1,0))+(IF((AJ156&lt;AL156),1,0))+(IF((AJ157&lt;AL157),1,0))+(IF((AN155&lt;AP155),1,0))+(IF((AN156&lt;AP156),1,0))+(IF((AN157&lt;AP157),1,0))+(IF((AR155&lt;AT155),1,0))+(IF((AR156&lt;AT156),1,0))+(IF((AR157&lt;AT157),1,0))+(IF((AV155&lt;AX155),1,0))+(IF((AV156&lt;AX156),1,0))+(IF((AV157&lt;AX157),1,0))</f>
        <v>5</v>
      </c>
      <c r="BI156" s="208">
        <f>BG156-BH156</f>
        <v>2</v>
      </c>
      <c r="BJ156" s="207">
        <f>SUM(AB155:AB157,AF155:AF157,AJ155:AJ157,AN155:AN157,AR155:AR157,AV155:AV157)</f>
        <v>152</v>
      </c>
      <c r="BK156" s="203">
        <f>SUM(AD155:AD157,AH155:AH157,AL155:AL157,AP155:AP157,AT155:AT157,AX155:AX157)</f>
        <v>153</v>
      </c>
      <c r="BL156" s="206">
        <f>BJ156-BK156</f>
        <v>-1</v>
      </c>
    </row>
    <row r="157" spans="2:64" ht="14.1" customHeight="1">
      <c r="E157" s="374"/>
      <c r="F157" s="375"/>
      <c r="G157" s="375"/>
      <c r="H157" s="375"/>
      <c r="I157" s="375"/>
      <c r="J157" s="375"/>
      <c r="K157" s="378"/>
      <c r="L157" s="378"/>
      <c r="M157" s="378"/>
      <c r="N157" s="378"/>
      <c r="O157" s="378"/>
      <c r="P157" s="379"/>
      <c r="R157" s="343"/>
      <c r="S157" s="344"/>
      <c r="T157" s="344"/>
      <c r="U157" s="344"/>
      <c r="V157" s="344"/>
      <c r="W157" s="366"/>
      <c r="X157" s="366"/>
      <c r="Y157" s="366"/>
      <c r="Z157" s="366"/>
      <c r="AA157" s="367"/>
      <c r="AB157" s="141" t="str">
        <f>IF(AH154="","",AH154)</f>
        <v/>
      </c>
      <c r="AC157" s="131" t="str">
        <f t="shared" si="36"/>
        <v/>
      </c>
      <c r="AD157" s="142" t="str">
        <f>IF(AF154="","",AF154)</f>
        <v/>
      </c>
      <c r="AE157" s="420" t="str">
        <f>IF(AG154="","",AG154)</f>
        <v/>
      </c>
      <c r="AF157" s="565"/>
      <c r="AG157" s="566"/>
      <c r="AH157" s="566"/>
      <c r="AI157" s="567"/>
      <c r="AJ157" s="236">
        <v>8</v>
      </c>
      <c r="AK157" s="231" t="str">
        <f t="shared" si="32"/>
        <v>-</v>
      </c>
      <c r="AL157" s="237">
        <v>15</v>
      </c>
      <c r="AM157" s="575"/>
      <c r="AN157" s="236">
        <v>15</v>
      </c>
      <c r="AO157" s="238" t="str">
        <f t="shared" si="33"/>
        <v>-</v>
      </c>
      <c r="AP157" s="237">
        <v>11</v>
      </c>
      <c r="AQ157" s="575"/>
      <c r="AR157" s="236"/>
      <c r="AS157" s="238" t="str">
        <f t="shared" si="34"/>
        <v/>
      </c>
      <c r="AT157" s="237"/>
      <c r="AU157" s="569"/>
      <c r="AV157" s="236"/>
      <c r="AW157" s="238" t="str">
        <f t="shared" si="35"/>
        <v/>
      </c>
      <c r="AX157" s="237"/>
      <c r="AY157" s="571"/>
      <c r="AZ157" s="118">
        <f>BE156</f>
        <v>3</v>
      </c>
      <c r="BA157" s="53" t="s">
        <v>10</v>
      </c>
      <c r="BB157" s="53">
        <f>BF156</f>
        <v>2</v>
      </c>
      <c r="BC157" s="119" t="s">
        <v>7</v>
      </c>
      <c r="BD157" s="15"/>
      <c r="BE157" s="215"/>
      <c r="BF157" s="216"/>
      <c r="BG157" s="217"/>
      <c r="BH157" s="218"/>
      <c r="BI157" s="219"/>
      <c r="BJ157" s="220"/>
      <c r="BK157" s="216"/>
      <c r="BL157" s="219"/>
    </row>
    <row r="158" spans="2:64" ht="14.1" customHeight="1">
      <c r="E158" s="363" t="s">
        <v>252</v>
      </c>
      <c r="F158" s="363"/>
      <c r="G158" s="363"/>
      <c r="H158" s="363"/>
      <c r="I158" s="363"/>
      <c r="J158" s="363"/>
      <c r="K158" s="363"/>
      <c r="L158" s="363"/>
      <c r="M158" s="363"/>
      <c r="N158" s="363"/>
      <c r="O158" s="363"/>
      <c r="P158" s="363"/>
      <c r="Q158" s="66"/>
      <c r="R158" s="345" t="s">
        <v>108</v>
      </c>
      <c r="S158" s="346"/>
      <c r="T158" s="346"/>
      <c r="U158" s="346"/>
      <c r="V158" s="346"/>
      <c r="W158" s="349" t="s">
        <v>102</v>
      </c>
      <c r="X158" s="349"/>
      <c r="Y158" s="349"/>
      <c r="Z158" s="349"/>
      <c r="AA158" s="350"/>
      <c r="AB158" s="127">
        <f>IF(AL152="","",AL152)</f>
        <v>15</v>
      </c>
      <c r="AC158" s="143" t="str">
        <f t="shared" si="36"/>
        <v>-</v>
      </c>
      <c r="AD158" s="140">
        <f>IF(AJ152="","",AJ152)</f>
        <v>11</v>
      </c>
      <c r="AE158" s="418" t="str">
        <f>IF(AM152="","",IF(AM152="○","×",IF(AM152="×","○")))</f>
        <v>○</v>
      </c>
      <c r="AF158" s="242">
        <f>IF(AL155="","",AL155)</f>
        <v>15</v>
      </c>
      <c r="AG158" s="231" t="str">
        <f t="shared" ref="AG158:AG169" si="37">IF(AF158="","","-")</f>
        <v>-</v>
      </c>
      <c r="AH158" s="243">
        <f>IF(AJ155="","",AJ155)</f>
        <v>12</v>
      </c>
      <c r="AI158" s="578" t="str">
        <f>IF(AM155="","",IF(AM155="○","×",IF(AM155="×","○")))</f>
        <v>○</v>
      </c>
      <c r="AJ158" s="556"/>
      <c r="AK158" s="557"/>
      <c r="AL158" s="557"/>
      <c r="AM158" s="558"/>
      <c r="AN158" s="230">
        <v>16</v>
      </c>
      <c r="AO158" s="231" t="str">
        <f t="shared" si="33"/>
        <v>-</v>
      </c>
      <c r="AP158" s="232">
        <v>14</v>
      </c>
      <c r="AQ158" s="573" t="str">
        <f>IF(AN158&lt;&gt;"",IF(AN158&gt;AP158,IF(AN159&gt;AP159,"○",IF(AN160&gt;AP160,"○","×")),IF(AN159&gt;AP159,IF(AN160&gt;AP160,"○","×"),"×")),"")</f>
        <v>○</v>
      </c>
      <c r="AR158" s="230">
        <v>15</v>
      </c>
      <c r="AS158" s="231" t="str">
        <f t="shared" si="34"/>
        <v>-</v>
      </c>
      <c r="AT158" s="232">
        <v>9</v>
      </c>
      <c r="AU158" s="576" t="str">
        <f>IF(AR158&lt;&gt;"",IF(AR158&gt;AT158,IF(AR159&gt;AT159,"○",IF(AR160&gt;AT160,"○","×")),IF(AR159&gt;AT159,IF(AR160&gt;AT160,"○","×"),"×")),"")</f>
        <v>○</v>
      </c>
      <c r="AV158" s="230">
        <v>12</v>
      </c>
      <c r="AW158" s="231" t="str">
        <f t="shared" si="35"/>
        <v>-</v>
      </c>
      <c r="AX158" s="232">
        <v>15</v>
      </c>
      <c r="AY158" s="577" t="str">
        <f>IF(AV158&lt;&gt;"",IF(AV158&gt;AX158,IF(AV159&gt;AX159,"○",IF(AV160&gt;AX160,"○","×")),IF(AV159&gt;AX159,IF(AV160&gt;AX160,"○","×"),"×")),"")</f>
        <v>○</v>
      </c>
      <c r="AZ158" s="398" t="s">
        <v>242</v>
      </c>
      <c r="BA158" s="399"/>
      <c r="BB158" s="399"/>
      <c r="BC158" s="400"/>
      <c r="BD158" s="15"/>
      <c r="BE158" s="202"/>
      <c r="BF158" s="203"/>
      <c r="BG158" s="204"/>
      <c r="BH158" s="205"/>
      <c r="BI158" s="206"/>
      <c r="BJ158" s="207"/>
      <c r="BK158" s="203"/>
      <c r="BL158" s="206"/>
    </row>
    <row r="159" spans="2:64" ht="14.1" customHeight="1">
      <c r="E159" s="362"/>
      <c r="F159" s="362"/>
      <c r="G159" s="362"/>
      <c r="H159" s="362"/>
      <c r="I159" s="362"/>
      <c r="J159" s="362"/>
      <c r="K159" s="362"/>
      <c r="L159" s="362"/>
      <c r="M159" s="362"/>
      <c r="N159" s="362"/>
      <c r="O159" s="362"/>
      <c r="P159" s="362"/>
      <c r="Q159" s="66"/>
      <c r="R159" s="345" t="s">
        <v>107</v>
      </c>
      <c r="S159" s="346"/>
      <c r="T159" s="346"/>
      <c r="U159" s="346"/>
      <c r="V159" s="346"/>
      <c r="W159" s="351" t="s">
        <v>14</v>
      </c>
      <c r="X159" s="351"/>
      <c r="Y159" s="351"/>
      <c r="Z159" s="351"/>
      <c r="AA159" s="352"/>
      <c r="AB159" s="127">
        <f>IF(AL153="","",AL153)</f>
        <v>10</v>
      </c>
      <c r="AC159" s="131" t="str">
        <f t="shared" si="36"/>
        <v>-</v>
      </c>
      <c r="AD159" s="140">
        <f>IF(AJ153="","",AJ153)</f>
        <v>15</v>
      </c>
      <c r="AE159" s="419" t="str">
        <f>IF(AG156="","",AG156)</f>
        <v/>
      </c>
      <c r="AF159" s="242">
        <f>IF(AL156="","",AL156)</f>
        <v>8</v>
      </c>
      <c r="AG159" s="231" t="str">
        <f t="shared" si="37"/>
        <v>-</v>
      </c>
      <c r="AH159" s="243">
        <f>IF(AJ156="","",AJ156)</f>
        <v>15</v>
      </c>
      <c r="AI159" s="579" t="str">
        <f>IF(AK156="","",AK156)</f>
        <v>-</v>
      </c>
      <c r="AJ159" s="559"/>
      <c r="AK159" s="560"/>
      <c r="AL159" s="560"/>
      <c r="AM159" s="561"/>
      <c r="AN159" s="230">
        <v>15</v>
      </c>
      <c r="AO159" s="231" t="str">
        <f t="shared" si="33"/>
        <v>-</v>
      </c>
      <c r="AP159" s="232">
        <v>8</v>
      </c>
      <c r="AQ159" s="573"/>
      <c r="AR159" s="230">
        <v>15</v>
      </c>
      <c r="AS159" s="231" t="str">
        <f t="shared" si="34"/>
        <v>-</v>
      </c>
      <c r="AT159" s="232">
        <v>8</v>
      </c>
      <c r="AU159" s="569"/>
      <c r="AV159" s="230">
        <v>15</v>
      </c>
      <c r="AW159" s="231" t="str">
        <f t="shared" si="35"/>
        <v>-</v>
      </c>
      <c r="AX159" s="232">
        <v>12</v>
      </c>
      <c r="AY159" s="571"/>
      <c r="AZ159" s="401"/>
      <c r="BA159" s="402"/>
      <c r="BB159" s="402"/>
      <c r="BC159" s="403"/>
      <c r="BD159" s="13"/>
      <c r="BE159" s="202">
        <f>COUNTIF(AB158:AY160,"○")</f>
        <v>5</v>
      </c>
      <c r="BF159" s="203">
        <f>COUNTIF(AB158:AY160,"×")</f>
        <v>0</v>
      </c>
      <c r="BG159" s="204">
        <f>(IF((AB158&gt;AD158),1,0))+(IF((AB159&gt;AD159),1,0))+(IF((AB160&gt;AD160),1,0))+(IF((AF158&gt;AH158),1,0))+(IF((AF159&gt;AH159),1,0))+(IF((AF160&gt;AH160),1,0))+(IF((AJ158&gt;AL158),1,0))+(IF((AJ159&gt;AL159),1,0))+(IF((AJ160&gt;AL160),1,0))+(IF((AN158&gt;AP158),1,0))+(IF((AN159&gt;AP159),1,0))+(IF((AN160&gt;AP160),1,0))+(IF((AR158&gt;AT158),1,0))+(IF((AR159&gt;AT159),1,0))+(IF((AR160&gt;AT160),1,0))+(IF((AV158&gt;AX158),1,0))+(IF((AV159&gt;AX159),1,0))+(IF((AV160&gt;AX160),1,0))</f>
        <v>10</v>
      </c>
      <c r="BH159" s="205">
        <f>(IF((AB158&lt;AD158),1,0))+(IF((AB159&lt;AD159),1,0))+(IF((AB160&lt;AD160),1,0))+(IF((AF158&lt;AH158),1,0))+(IF((AF159&lt;AH159),1,0))+(IF((AF160&lt;AH160),1,0))+(IF((AJ158&lt;AL158),1,0))+(IF((AJ159&lt;AL159),1,0))+(IF((AJ160&lt;AL160),1,0))+(IF((AN158&lt;AP158),1,0))+(IF((AN159&lt;AP159),1,0))+(IF((AN160&lt;AP160),1,0))+(IF((AR158&lt;AT158),1,0))+(IF((AR159&lt;AT159),1,0))+(IF((AR160&lt;AT160),1,0))+(IF((AV158&lt;AX158),1,0))+(IF((AV159&lt;AX159),1,0))+(IF((AV160&lt;AX160),1,0))</f>
        <v>3</v>
      </c>
      <c r="BI159" s="208">
        <f>BG159-BH159</f>
        <v>7</v>
      </c>
      <c r="BJ159" s="207">
        <f>SUM(AB158:AB160,AF158:AF160,AJ158:AJ160,AN158:AN160,AR158:AR160,AV158:AV160)</f>
        <v>181</v>
      </c>
      <c r="BK159" s="203">
        <f>SUM(AD158:AD160,AH158:AH160,AL158:AL160,AP158:AP160,AT158:AT160,AX158:AX160)</f>
        <v>140</v>
      </c>
      <c r="BL159" s="206">
        <f>BJ159-BK159</f>
        <v>41</v>
      </c>
    </row>
    <row r="160" spans="2:64" ht="14.1" customHeight="1">
      <c r="E160" s="372" t="s">
        <v>254</v>
      </c>
      <c r="F160" s="373"/>
      <c r="G160" s="373"/>
      <c r="H160" s="373"/>
      <c r="I160" s="373"/>
      <c r="J160" s="373"/>
      <c r="K160" s="376" t="s">
        <v>62</v>
      </c>
      <c r="L160" s="376"/>
      <c r="M160" s="376"/>
      <c r="N160" s="376"/>
      <c r="O160" s="376"/>
      <c r="P160" s="377"/>
      <c r="R160" s="370"/>
      <c r="S160" s="371"/>
      <c r="T160" s="371"/>
      <c r="U160" s="371"/>
      <c r="V160" s="371"/>
      <c r="W160" s="366"/>
      <c r="X160" s="366"/>
      <c r="Y160" s="366"/>
      <c r="Z160" s="366"/>
      <c r="AA160" s="367"/>
      <c r="AB160" s="127">
        <f>IF(AL154="","",AL154)</f>
        <v>15</v>
      </c>
      <c r="AC160" s="131" t="str">
        <f t="shared" si="36"/>
        <v>-</v>
      </c>
      <c r="AD160" s="140">
        <f>IF(AJ154="","",AJ154)</f>
        <v>6</v>
      </c>
      <c r="AE160" s="419" t="str">
        <f>IF(AG157="","",AG157)</f>
        <v/>
      </c>
      <c r="AF160" s="242">
        <f>IF(AL157="","",AL157)</f>
        <v>15</v>
      </c>
      <c r="AG160" s="231" t="str">
        <f t="shared" si="37"/>
        <v>-</v>
      </c>
      <c r="AH160" s="243">
        <f>IF(AJ157="","",AJ157)</f>
        <v>8</v>
      </c>
      <c r="AI160" s="579" t="str">
        <f>IF(AK157="","",AK157)</f>
        <v>-</v>
      </c>
      <c r="AJ160" s="559"/>
      <c r="AK160" s="560"/>
      <c r="AL160" s="560"/>
      <c r="AM160" s="561"/>
      <c r="AN160" s="230"/>
      <c r="AO160" s="231" t="str">
        <f t="shared" si="33"/>
        <v/>
      </c>
      <c r="AP160" s="232"/>
      <c r="AQ160" s="575"/>
      <c r="AR160" s="230"/>
      <c r="AS160" s="231" t="str">
        <f t="shared" si="34"/>
        <v/>
      </c>
      <c r="AT160" s="232"/>
      <c r="AU160" s="623"/>
      <c r="AV160" s="230">
        <v>15</v>
      </c>
      <c r="AW160" s="231" t="str">
        <f t="shared" si="35"/>
        <v>-</v>
      </c>
      <c r="AX160" s="232">
        <v>7</v>
      </c>
      <c r="AY160" s="624"/>
      <c r="AZ160" s="118">
        <f>BE159</f>
        <v>5</v>
      </c>
      <c r="BA160" s="53" t="s">
        <v>10</v>
      </c>
      <c r="BB160" s="53">
        <f>BF159</f>
        <v>0</v>
      </c>
      <c r="BC160" s="119" t="s">
        <v>7</v>
      </c>
      <c r="BD160" s="15"/>
      <c r="BE160" s="202"/>
      <c r="BF160" s="203"/>
      <c r="BG160" s="204"/>
      <c r="BH160" s="205"/>
      <c r="BI160" s="206"/>
      <c r="BJ160" s="207"/>
      <c r="BK160" s="203"/>
      <c r="BL160" s="206"/>
    </row>
    <row r="161" spans="2:64" ht="14.1" customHeight="1">
      <c r="E161" s="374"/>
      <c r="F161" s="375"/>
      <c r="G161" s="375"/>
      <c r="H161" s="375"/>
      <c r="I161" s="375"/>
      <c r="J161" s="375"/>
      <c r="K161" s="378"/>
      <c r="L161" s="378"/>
      <c r="M161" s="378"/>
      <c r="N161" s="378"/>
      <c r="O161" s="378"/>
      <c r="P161" s="379"/>
      <c r="R161" s="464" t="s">
        <v>109</v>
      </c>
      <c r="S161" s="465"/>
      <c r="T161" s="465"/>
      <c r="U161" s="465"/>
      <c r="V161" s="465"/>
      <c r="W161" s="349" t="s">
        <v>102</v>
      </c>
      <c r="X161" s="349"/>
      <c r="Y161" s="349"/>
      <c r="Z161" s="349"/>
      <c r="AA161" s="350"/>
      <c r="AB161" s="154">
        <f>IF(AP152="","",AP152)</f>
        <v>16</v>
      </c>
      <c r="AC161" s="143" t="str">
        <f t="shared" si="36"/>
        <v>-</v>
      </c>
      <c r="AD161" s="147">
        <f>IF(AN152="","",AN152)</f>
        <v>14</v>
      </c>
      <c r="AE161" s="412" t="str">
        <f>IF(AQ152="","",IF(AQ152="○","×",IF(AQ152="×","○")))</f>
        <v>○</v>
      </c>
      <c r="AF161" s="244">
        <f>IF(AP155="","",AP155)</f>
        <v>11</v>
      </c>
      <c r="AG161" s="240" t="str">
        <f t="shared" si="37"/>
        <v>-</v>
      </c>
      <c r="AH161" s="245">
        <f>IF(AN155="","",AN155)</f>
        <v>15</v>
      </c>
      <c r="AI161" s="578" t="str">
        <f>IF(AQ155="","",IF(AQ155="○","×",IF(AQ155="×","○")))</f>
        <v>×</v>
      </c>
      <c r="AJ161" s="245">
        <f>IF(AP158="","",AP158)</f>
        <v>14</v>
      </c>
      <c r="AK161" s="240" t="str">
        <f t="shared" ref="AK161:AK169" si="38">IF(AJ161="","","-")</f>
        <v>-</v>
      </c>
      <c r="AL161" s="245">
        <f>IF(AN158="","",AN158)</f>
        <v>16</v>
      </c>
      <c r="AM161" s="578" t="str">
        <f>IF(AQ158="","",IF(AQ158="○","×",IF(AQ158="×","○")))</f>
        <v>×</v>
      </c>
      <c r="AN161" s="556"/>
      <c r="AO161" s="557"/>
      <c r="AP161" s="557"/>
      <c r="AQ161" s="558"/>
      <c r="AR161" s="239">
        <v>11</v>
      </c>
      <c r="AS161" s="240" t="str">
        <f t="shared" si="34"/>
        <v>-</v>
      </c>
      <c r="AT161" s="241">
        <v>15</v>
      </c>
      <c r="AU161" s="569" t="str">
        <f>IF(AR161&lt;&gt;"",IF(AR161&gt;AT161,IF(AR162&gt;AT162,"○",IF(AR163&gt;AT163,"○","×")),IF(AR162&gt;AT162,IF(AR163&gt;AT163,"○","×"),"×")),"")</f>
        <v>×</v>
      </c>
      <c r="AV161" s="239">
        <v>10</v>
      </c>
      <c r="AW161" s="240" t="str">
        <f t="shared" si="35"/>
        <v>-</v>
      </c>
      <c r="AX161" s="241">
        <v>15</v>
      </c>
      <c r="AY161" s="571" t="str">
        <f>IF(AV161&lt;&gt;"",IF(AV161&gt;AX161,IF(AV162&gt;AX162,"○",IF(AV163&gt;AX163,"○","×")),IF(AV162&gt;AX162,IF(AV163&gt;AX163,"○","×"),"×")),"")</f>
        <v>×</v>
      </c>
      <c r="AZ161" s="398" t="s">
        <v>260</v>
      </c>
      <c r="BA161" s="399"/>
      <c r="BB161" s="399"/>
      <c r="BC161" s="400"/>
      <c r="BD161" s="10"/>
      <c r="BE161" s="209"/>
      <c r="BF161" s="210"/>
      <c r="BG161" s="211"/>
      <c r="BH161" s="212"/>
      <c r="BI161" s="213"/>
      <c r="BJ161" s="214"/>
      <c r="BK161" s="210"/>
      <c r="BL161" s="213"/>
    </row>
    <row r="162" spans="2:64" ht="14.1" customHeight="1">
      <c r="E162" s="372" t="s">
        <v>103</v>
      </c>
      <c r="F162" s="373"/>
      <c r="G162" s="373"/>
      <c r="H162" s="373"/>
      <c r="I162" s="373"/>
      <c r="J162" s="373"/>
      <c r="K162" s="376" t="s">
        <v>30</v>
      </c>
      <c r="L162" s="376"/>
      <c r="M162" s="376"/>
      <c r="N162" s="376"/>
      <c r="O162" s="376"/>
      <c r="P162" s="377"/>
      <c r="R162" s="345" t="s">
        <v>34</v>
      </c>
      <c r="S162" s="346"/>
      <c r="T162" s="346"/>
      <c r="U162" s="346"/>
      <c r="V162" s="346"/>
      <c r="W162" s="351" t="s">
        <v>14</v>
      </c>
      <c r="X162" s="351"/>
      <c r="Y162" s="351"/>
      <c r="Z162" s="351"/>
      <c r="AA162" s="352"/>
      <c r="AB162" s="127">
        <f>IF(AP153="","",AP153)</f>
        <v>15</v>
      </c>
      <c r="AC162" s="131" t="str">
        <f t="shared" si="36"/>
        <v>-</v>
      </c>
      <c r="AD162" s="140">
        <f>IF(AN153="","",AN153)</f>
        <v>10</v>
      </c>
      <c r="AE162" s="413" t="str">
        <f>IF(AG159="","",AG159)</f>
        <v>-</v>
      </c>
      <c r="AF162" s="242">
        <f>IF(AP156="","",AP156)</f>
        <v>15</v>
      </c>
      <c r="AG162" s="231" t="str">
        <f t="shared" si="37"/>
        <v>-</v>
      </c>
      <c r="AH162" s="243">
        <f>IF(AN156="","",AN156)</f>
        <v>6</v>
      </c>
      <c r="AI162" s="579" t="str">
        <f>IF(AK159="","",AK159)</f>
        <v/>
      </c>
      <c r="AJ162" s="243">
        <f>IF(AP159="","",AP159)</f>
        <v>8</v>
      </c>
      <c r="AK162" s="231" t="str">
        <f t="shared" si="38"/>
        <v>-</v>
      </c>
      <c r="AL162" s="243">
        <f>IF(AN159="","",AN159)</f>
        <v>15</v>
      </c>
      <c r="AM162" s="579" t="str">
        <f>IF(AO159="","",AO159)</f>
        <v>-</v>
      </c>
      <c r="AN162" s="559"/>
      <c r="AO162" s="560"/>
      <c r="AP162" s="560"/>
      <c r="AQ162" s="561"/>
      <c r="AR162" s="230">
        <v>14</v>
      </c>
      <c r="AS162" s="231" t="str">
        <f t="shared" si="34"/>
        <v>-</v>
      </c>
      <c r="AT162" s="232">
        <v>16</v>
      </c>
      <c r="AU162" s="569"/>
      <c r="AV162" s="230">
        <v>8</v>
      </c>
      <c r="AW162" s="231" t="str">
        <f t="shared" si="35"/>
        <v>-</v>
      </c>
      <c r="AX162" s="232">
        <v>15</v>
      </c>
      <c r="AY162" s="571"/>
      <c r="AZ162" s="401"/>
      <c r="BA162" s="402"/>
      <c r="BB162" s="402"/>
      <c r="BC162" s="403"/>
      <c r="BD162" s="10"/>
      <c r="BE162" s="202">
        <f>COUNTIF(AB161:AY163,"○")</f>
        <v>1</v>
      </c>
      <c r="BF162" s="203">
        <f>COUNTIF(AB161:AY163,"×")</f>
        <v>4</v>
      </c>
      <c r="BG162" s="204">
        <f>(IF((AB161&gt;AD161),1,0))+(IF((AB162&gt;AD162),1,0))+(IF((AB163&gt;AD163),1,0))+(IF((AF161&gt;AH161),1,0))+(IF((AF162&gt;AH162),1,0))+(IF((AF163&gt;AH163),1,0))+(IF((AJ161&gt;AL161),1,0))+(IF((AJ162&gt;AL162),1,0))+(IF((AJ163&gt;AL163),1,0))+(IF((AN161&gt;AP161),1,0))+(IF((AN162&gt;AP162),1,0))+(IF((AN163&gt;AP163),1,0))+(IF((AR161&gt;AT161),1,0))+(IF((AR162&gt;AT162),1,0))+(IF((AR163&gt;AT163),1,0))+(IF((AV161&gt;AX161),1,0))+(IF((AV162&gt;AX162),1,0))+(IF((AV163&gt;AX163),1,0))</f>
        <v>3</v>
      </c>
      <c r="BH162" s="205">
        <f>(IF((AB161&lt;AD161),1,0))+(IF((AB162&lt;AD162),1,0))+(IF((AB163&lt;AD163),1,0))+(IF((AF161&lt;AH161),1,0))+(IF((AF162&lt;AH162),1,0))+(IF((AF163&lt;AH163),1,0))+(IF((AJ161&lt;AL161),1,0))+(IF((AJ162&lt;AL162),1,0))+(IF((AJ163&lt;AL163),1,0))+(IF((AN161&lt;AP161),1,0))+(IF((AN162&lt;AP162),1,0))+(IF((AN163&lt;AP163),1,0))+(IF((AR161&lt;AT161),1,0))+(IF((AR162&lt;AT162),1,0))+(IF((AR163&lt;AT163),1,0))+(IF((AV161&lt;AX161),1,0))+(IF((AV162&lt;AX162),1,0))+(IF((AV163&lt;AX163),1,0))</f>
        <v>8</v>
      </c>
      <c r="BI162" s="208">
        <f>BG162-BH162</f>
        <v>-5</v>
      </c>
      <c r="BJ162" s="207">
        <f>SUM(AB161:AB163,AF161:AF163,AJ161:AJ163,AN161:AN163,AR161:AR163,AV161:AV163)</f>
        <v>133</v>
      </c>
      <c r="BK162" s="203">
        <f>SUM(AD161:AD163,AH161:AH163,AL161:AL163,AP161:AP163,AT161:AT163,AX161:AX163)</f>
        <v>152</v>
      </c>
      <c r="BL162" s="206">
        <f>BJ162-BK162</f>
        <v>-19</v>
      </c>
    </row>
    <row r="163" spans="2:64" ht="14.1" customHeight="1">
      <c r="E163" s="374"/>
      <c r="F163" s="375"/>
      <c r="G163" s="375"/>
      <c r="H163" s="375"/>
      <c r="I163" s="375"/>
      <c r="J163" s="375"/>
      <c r="K163" s="378"/>
      <c r="L163" s="378"/>
      <c r="M163" s="378"/>
      <c r="N163" s="378"/>
      <c r="O163" s="378"/>
      <c r="P163" s="379"/>
      <c r="R163" s="343"/>
      <c r="S163" s="344"/>
      <c r="T163" s="344"/>
      <c r="U163" s="344"/>
      <c r="V163" s="344"/>
      <c r="W163" s="366"/>
      <c r="X163" s="366"/>
      <c r="Y163" s="366"/>
      <c r="Z163" s="366"/>
      <c r="AA163" s="367"/>
      <c r="AB163" s="127" t="str">
        <f>IF(AP154="","",AP154)</f>
        <v/>
      </c>
      <c r="AC163" s="131" t="str">
        <f t="shared" si="36"/>
        <v/>
      </c>
      <c r="AD163" s="140" t="str">
        <f>IF(AN154="","",AN154)</f>
        <v/>
      </c>
      <c r="AE163" s="413" t="str">
        <f>IF(AG160="","",AG160)</f>
        <v>-</v>
      </c>
      <c r="AF163" s="242">
        <f>IF(AP157="","",AP157)</f>
        <v>11</v>
      </c>
      <c r="AG163" s="231" t="str">
        <f t="shared" si="37"/>
        <v>-</v>
      </c>
      <c r="AH163" s="243">
        <f>IF(AN157="","",AN157)</f>
        <v>15</v>
      </c>
      <c r="AI163" s="579" t="str">
        <f>IF(AK160="","",AK160)</f>
        <v/>
      </c>
      <c r="AJ163" s="243" t="str">
        <f>IF(AP160="","",AP160)</f>
        <v/>
      </c>
      <c r="AK163" s="231" t="str">
        <f t="shared" si="38"/>
        <v/>
      </c>
      <c r="AL163" s="243" t="str">
        <f>IF(AN160="","",AN160)</f>
        <v/>
      </c>
      <c r="AM163" s="579" t="str">
        <f>IF(AO160="","",AO160)</f>
        <v/>
      </c>
      <c r="AN163" s="559"/>
      <c r="AO163" s="560"/>
      <c r="AP163" s="560"/>
      <c r="AQ163" s="561"/>
      <c r="AR163" s="230"/>
      <c r="AS163" s="231" t="str">
        <f t="shared" si="34"/>
        <v/>
      </c>
      <c r="AT163" s="232"/>
      <c r="AU163" s="569"/>
      <c r="AV163" s="230"/>
      <c r="AW163" s="231" t="str">
        <f t="shared" si="35"/>
        <v/>
      </c>
      <c r="AX163" s="232"/>
      <c r="AY163" s="571"/>
      <c r="AZ163" s="118">
        <f>BE162</f>
        <v>1</v>
      </c>
      <c r="BA163" s="53" t="s">
        <v>10</v>
      </c>
      <c r="BB163" s="53">
        <f>BF162</f>
        <v>4</v>
      </c>
      <c r="BC163" s="119" t="s">
        <v>7</v>
      </c>
      <c r="BD163" s="10"/>
      <c r="BE163" s="215"/>
      <c r="BF163" s="216"/>
      <c r="BG163" s="217"/>
      <c r="BH163" s="218"/>
      <c r="BI163" s="219"/>
      <c r="BJ163" s="220"/>
      <c r="BK163" s="216"/>
      <c r="BL163" s="219"/>
    </row>
    <row r="164" spans="2:64" ht="14.1" customHeight="1">
      <c r="E164" s="54"/>
      <c r="F164" s="54"/>
      <c r="G164" s="54"/>
      <c r="H164" s="54"/>
      <c r="I164" s="54"/>
      <c r="J164" s="54"/>
      <c r="K164" s="54"/>
      <c r="L164" s="54"/>
      <c r="M164" s="54"/>
      <c r="N164" s="54"/>
      <c r="R164" s="464" t="s">
        <v>194</v>
      </c>
      <c r="S164" s="465"/>
      <c r="T164" s="465"/>
      <c r="U164" s="465"/>
      <c r="V164" s="465"/>
      <c r="W164" s="349" t="s">
        <v>14</v>
      </c>
      <c r="X164" s="349"/>
      <c r="Y164" s="349"/>
      <c r="Z164" s="349"/>
      <c r="AA164" s="350"/>
      <c r="AB164" s="154">
        <f>IF(AT152="","",AT152)</f>
        <v>15</v>
      </c>
      <c r="AC164" s="143" t="str">
        <f t="shared" si="36"/>
        <v>-</v>
      </c>
      <c r="AD164" s="147">
        <f>IF(AR152="","",AR152)</f>
        <v>17</v>
      </c>
      <c r="AE164" s="525" t="str">
        <f>IF(AU152="","",IF(AU152="○","×",IF(AU152="×","○")))</f>
        <v>×</v>
      </c>
      <c r="AF164" s="244">
        <f>IF(AT155="","",AT155)</f>
        <v>10</v>
      </c>
      <c r="AG164" s="240" t="str">
        <f t="shared" si="37"/>
        <v>-</v>
      </c>
      <c r="AH164" s="245">
        <f>IF(AR155="","",AR155)</f>
        <v>15</v>
      </c>
      <c r="AI164" s="562" t="str">
        <f>IF(AU155="","",IF(AU155="○","×",IF(AU155="×","○")))</f>
        <v>×</v>
      </c>
      <c r="AJ164" s="245">
        <f>IF(AT158="","",AT158)</f>
        <v>9</v>
      </c>
      <c r="AK164" s="240" t="str">
        <f t="shared" si="38"/>
        <v>-</v>
      </c>
      <c r="AL164" s="245">
        <f>IF(AR158="","",AR158)</f>
        <v>15</v>
      </c>
      <c r="AM164" s="562" t="str">
        <f>IF(AU158="","",IF(AU158="○","×",IF(AU158="×","○")))</f>
        <v>×</v>
      </c>
      <c r="AN164" s="244">
        <f>IF(AT161="","",AT161)</f>
        <v>15</v>
      </c>
      <c r="AO164" s="245" t="str">
        <f t="shared" ref="AO164:AO169" si="39">IF(AN164="","","-")</f>
        <v>-</v>
      </c>
      <c r="AP164" s="245">
        <f>IF(AR161="","",AR161)</f>
        <v>11</v>
      </c>
      <c r="AQ164" s="562" t="str">
        <f>IF(AU161="","",IF(AU161="○","×",IF(AU161="×","○")))</f>
        <v>○</v>
      </c>
      <c r="AR164" s="556"/>
      <c r="AS164" s="557"/>
      <c r="AT164" s="557"/>
      <c r="AU164" s="558"/>
      <c r="AV164" s="239">
        <v>9</v>
      </c>
      <c r="AW164" s="240" t="str">
        <f t="shared" si="35"/>
        <v>-</v>
      </c>
      <c r="AX164" s="241">
        <v>15</v>
      </c>
      <c r="AY164" s="409" t="str">
        <f>IF(AV164&lt;&gt;"",IF(AV164&gt;AX164,IF(AV165&gt;AX165,"○",IF(AV166&gt;AX166,"○","×")),IF(AV165&gt;AX165,IF(AV166&gt;AX166,"○","×"),"×")),"")</f>
        <v>×</v>
      </c>
      <c r="AZ164" s="398" t="s">
        <v>261</v>
      </c>
      <c r="BA164" s="399"/>
      <c r="BB164" s="399"/>
      <c r="BC164" s="400"/>
      <c r="BD164" s="13"/>
      <c r="BE164" s="202"/>
      <c r="BF164" s="203"/>
      <c r="BG164" s="204"/>
      <c r="BH164" s="205"/>
      <c r="BI164" s="206"/>
      <c r="BJ164" s="207"/>
      <c r="BK164" s="203"/>
      <c r="BL164" s="206"/>
    </row>
    <row r="165" spans="2:64" ht="14.1" customHeight="1">
      <c r="E165" s="66"/>
      <c r="F165" s="66"/>
      <c r="G165" s="66"/>
      <c r="H165" s="66"/>
      <c r="I165" s="66"/>
      <c r="J165" s="66"/>
      <c r="K165" s="66"/>
      <c r="L165" s="66"/>
      <c r="M165" s="66"/>
      <c r="N165" s="66"/>
      <c r="R165" s="345" t="s">
        <v>104</v>
      </c>
      <c r="S165" s="346"/>
      <c r="T165" s="346"/>
      <c r="U165" s="346"/>
      <c r="V165" s="346"/>
      <c r="W165" s="351" t="s">
        <v>14</v>
      </c>
      <c r="X165" s="351"/>
      <c r="Y165" s="351"/>
      <c r="Z165" s="351"/>
      <c r="AA165" s="352"/>
      <c r="AB165" s="127">
        <f>IF(AT153="","",AT153)</f>
        <v>4</v>
      </c>
      <c r="AC165" s="131" t="str">
        <f t="shared" si="36"/>
        <v>-</v>
      </c>
      <c r="AD165" s="140">
        <f>IF(AR153="","",AR153)</f>
        <v>15</v>
      </c>
      <c r="AE165" s="526"/>
      <c r="AF165" s="242">
        <f>IF(AT156="","",AT156)</f>
        <v>11</v>
      </c>
      <c r="AG165" s="231" t="str">
        <f t="shared" si="37"/>
        <v>-</v>
      </c>
      <c r="AH165" s="243">
        <f>IF(AR156="","",AR156)</f>
        <v>15</v>
      </c>
      <c r="AI165" s="563"/>
      <c r="AJ165" s="243">
        <f>IF(AT159="","",AT159)</f>
        <v>8</v>
      </c>
      <c r="AK165" s="231" t="str">
        <f t="shared" si="38"/>
        <v>-</v>
      </c>
      <c r="AL165" s="243">
        <f>IF(AR159="","",AR159)</f>
        <v>15</v>
      </c>
      <c r="AM165" s="563"/>
      <c r="AN165" s="242">
        <f>IF(AT162="","",AT162)</f>
        <v>16</v>
      </c>
      <c r="AO165" s="243" t="str">
        <f t="shared" si="39"/>
        <v>-</v>
      </c>
      <c r="AP165" s="243">
        <f>IF(AR162="","",AR162)</f>
        <v>14</v>
      </c>
      <c r="AQ165" s="563"/>
      <c r="AR165" s="559"/>
      <c r="AS165" s="560"/>
      <c r="AT165" s="560"/>
      <c r="AU165" s="561"/>
      <c r="AV165" s="230">
        <v>15</v>
      </c>
      <c r="AW165" s="231" t="str">
        <f t="shared" si="35"/>
        <v>-</v>
      </c>
      <c r="AX165" s="232">
        <v>8</v>
      </c>
      <c r="AY165" s="410"/>
      <c r="AZ165" s="401"/>
      <c r="BA165" s="402"/>
      <c r="BB165" s="402"/>
      <c r="BC165" s="403"/>
      <c r="BD165" s="13"/>
      <c r="BE165" s="202">
        <f>COUNTIF(AB164:AY166,"○")</f>
        <v>1</v>
      </c>
      <c r="BF165" s="203">
        <f>COUNTIF(AB164:AY166,"×")</f>
        <v>4</v>
      </c>
      <c r="BG165" s="204">
        <f>(IF((AB164&gt;AD164),1,0))+(IF((AB165&gt;AD165),1,0))+(IF((AB166&gt;AD166),1,0))+(IF((AF164&gt;AH164),1,0))+(IF((AF165&gt;AH165),1,0))+(IF((AF166&gt;AH166),1,0))+(IF((AJ164&gt;AL164),1,0))+(IF((AJ165&gt;AL165),1,0))+(IF((AJ166&gt;AL166),1,0))+(IF((AN164&gt;AP164),1,0))+(IF((AN165&gt;AP165),1,0))+(IF((AN166&gt;AP166),1,0))+(IF((AR164&gt;AT164),1,0))+(IF((AR165&gt;AT165),1,0))+(IF((AR166&gt;AT166),1,0))+(IF((AV164&gt;AX164),1,0))+(IF((AV165&gt;AX165),1,0))+(IF((AV166&gt;AX166),1,0))</f>
        <v>3</v>
      </c>
      <c r="BH165" s="205">
        <f>(IF((AB164&lt;AD164),1,0))+(IF((AB165&lt;AD165),1,0))+(IF((AB166&lt;AD166),1,0))+(IF((AF164&lt;AH164),1,0))+(IF((AF165&lt;AH165),1,0))+(IF((AF166&lt;AH166),1,0))+(IF((AJ164&lt;AL164),1,0))+(IF((AJ165&lt;AL165),1,0))+(IF((AJ166&lt;AL166),1,0))+(IF((AN164&lt;AP164),1,0))+(IF((AN165&lt;AP165),1,0))+(IF((AN166&lt;AP166),1,0))+(IF((AR164&lt;AT164),1,0))+(IF((AR165&lt;AT165),1,0))+(IF((AR166&lt;AT166),1,0))+(IF((AV164&lt;AX164),1,0))+(IF((AV165&lt;AX165),1,0))+(IF((AV166&lt;AX166),1,0))</f>
        <v>8</v>
      </c>
      <c r="BI165" s="208">
        <f>BG165-BH165</f>
        <v>-5</v>
      </c>
      <c r="BJ165" s="207">
        <f>SUM(AB164:AB166,AF164:AF166,AJ164:AJ166,AN164:AN166,AR164:AR166,AV164:AV166)</f>
        <v>116</v>
      </c>
      <c r="BK165" s="203">
        <f>SUM(AD164:AD166,AH164:AH166,AL164:AL166,AP164:AP166,AT164:AT166,AX164:AX166)</f>
        <v>155</v>
      </c>
      <c r="BL165" s="206">
        <f>BJ165-BK165</f>
        <v>-39</v>
      </c>
    </row>
    <row r="166" spans="2:64" ht="14.1" customHeight="1">
      <c r="E166" s="66"/>
      <c r="F166" s="66"/>
      <c r="G166" s="66"/>
      <c r="H166" s="66"/>
      <c r="I166" s="66"/>
      <c r="J166" s="66"/>
      <c r="K166" s="66"/>
      <c r="L166" s="66"/>
      <c r="M166" s="66"/>
      <c r="N166" s="66"/>
      <c r="R166" s="343"/>
      <c r="S166" s="344"/>
      <c r="T166" s="344"/>
      <c r="U166" s="344"/>
      <c r="V166" s="344"/>
      <c r="W166" s="366"/>
      <c r="X166" s="366"/>
      <c r="Y166" s="366"/>
      <c r="Z166" s="366"/>
      <c r="AA166" s="367"/>
      <c r="AB166" s="127" t="str">
        <f>IF(AT154="","",AT154)</f>
        <v/>
      </c>
      <c r="AC166" s="131" t="str">
        <f t="shared" si="36"/>
        <v/>
      </c>
      <c r="AD166" s="140" t="str">
        <f>IF(AR154="","",AR154)</f>
        <v/>
      </c>
      <c r="AE166" s="527"/>
      <c r="AF166" s="242" t="str">
        <f>IF(AT157="","",AT157)</f>
        <v/>
      </c>
      <c r="AG166" s="231" t="str">
        <f t="shared" si="37"/>
        <v/>
      </c>
      <c r="AH166" s="243" t="str">
        <f>IF(AR157="","",AR157)</f>
        <v/>
      </c>
      <c r="AI166" s="564"/>
      <c r="AJ166" s="243" t="str">
        <f>IF(AT160="","",AT160)</f>
        <v/>
      </c>
      <c r="AK166" s="231" t="str">
        <f t="shared" si="38"/>
        <v/>
      </c>
      <c r="AL166" s="243" t="str">
        <f>IF(AR160="","",AR160)</f>
        <v/>
      </c>
      <c r="AM166" s="564"/>
      <c r="AN166" s="242" t="str">
        <f>IF(AT163="","",AT163)</f>
        <v/>
      </c>
      <c r="AO166" s="243" t="str">
        <f t="shared" si="39"/>
        <v/>
      </c>
      <c r="AP166" s="243" t="str">
        <f>IF(AR163="","",AR163)</f>
        <v/>
      </c>
      <c r="AQ166" s="564"/>
      <c r="AR166" s="559"/>
      <c r="AS166" s="560"/>
      <c r="AT166" s="560"/>
      <c r="AU166" s="561"/>
      <c r="AV166" s="230">
        <v>4</v>
      </c>
      <c r="AW166" s="231" t="str">
        <f t="shared" si="35"/>
        <v>-</v>
      </c>
      <c r="AX166" s="232">
        <v>15</v>
      </c>
      <c r="AY166" s="411"/>
      <c r="AZ166" s="118">
        <f>BE165</f>
        <v>1</v>
      </c>
      <c r="BA166" s="53" t="s">
        <v>10</v>
      </c>
      <c r="BB166" s="53">
        <f>BF165</f>
        <v>4</v>
      </c>
      <c r="BC166" s="119" t="s">
        <v>7</v>
      </c>
      <c r="BD166" s="13"/>
      <c r="BE166" s="215"/>
      <c r="BF166" s="216"/>
      <c r="BG166" s="217"/>
      <c r="BH166" s="218"/>
      <c r="BI166" s="219"/>
      <c r="BJ166" s="220"/>
      <c r="BK166" s="216"/>
      <c r="BL166" s="219"/>
    </row>
    <row r="167" spans="2:64" ht="14.1" customHeight="1">
      <c r="R167" s="345" t="s">
        <v>61</v>
      </c>
      <c r="S167" s="346"/>
      <c r="T167" s="346"/>
      <c r="U167" s="346"/>
      <c r="V167" s="346"/>
      <c r="W167" s="349" t="s">
        <v>62</v>
      </c>
      <c r="X167" s="349"/>
      <c r="Y167" s="349"/>
      <c r="Z167" s="349"/>
      <c r="AA167" s="350"/>
      <c r="AB167" s="154">
        <f>IF(AX152="","",AX152)</f>
        <v>15</v>
      </c>
      <c r="AC167" s="143" t="str">
        <f t="shared" si="36"/>
        <v>-</v>
      </c>
      <c r="AD167" s="147">
        <f>IF(AV152="","",AV152)</f>
        <v>13</v>
      </c>
      <c r="AE167" s="412" t="str">
        <f>IF(AY152="","",IF(AY152="○","×",IF(AY152="×","○")))</f>
        <v>×</v>
      </c>
      <c r="AF167" s="146">
        <f>IF(AX155="","",AX155)</f>
        <v>17</v>
      </c>
      <c r="AG167" s="143" t="str">
        <f t="shared" si="37"/>
        <v>-</v>
      </c>
      <c r="AH167" s="147">
        <f>IF(AV155="","",AV155)</f>
        <v>15</v>
      </c>
      <c r="AI167" s="418" t="str">
        <f>IF(AY155="","",IF(AY155="○","×",IF(AY155="×","○")))</f>
        <v>○</v>
      </c>
      <c r="AJ167" s="147">
        <f>IF(AX158="","",AX158)</f>
        <v>15</v>
      </c>
      <c r="AK167" s="143" t="str">
        <f t="shared" si="38"/>
        <v>-</v>
      </c>
      <c r="AL167" s="147">
        <f>IF(AV158="","",AV158)</f>
        <v>12</v>
      </c>
      <c r="AM167" s="418" t="str">
        <f>IF(AY158="","",IF(AY158="○","×",IF(AY158="×","○")))</f>
        <v>×</v>
      </c>
      <c r="AN167" s="146">
        <f>IF(AX161="","",AX161)</f>
        <v>15</v>
      </c>
      <c r="AO167" s="143" t="str">
        <f t="shared" si="39"/>
        <v>-</v>
      </c>
      <c r="AP167" s="147">
        <f>IF(AV161="","",AV161)</f>
        <v>10</v>
      </c>
      <c r="AQ167" s="418" t="str">
        <f>IF(AY161="","",IF(AY161="○","×",IF(AY161="×","○")))</f>
        <v>○</v>
      </c>
      <c r="AR167" s="146">
        <f>IF(AX164="","",AX164)</f>
        <v>15</v>
      </c>
      <c r="AS167" s="143" t="str">
        <f>IF(AR167="","","-")</f>
        <v>-</v>
      </c>
      <c r="AT167" s="147">
        <f>IF(AV164="","",AV164)</f>
        <v>9</v>
      </c>
      <c r="AU167" s="418" t="str">
        <f>IF(AY164="","",IF(AY164="○","×",IF(AY164="×","○")))</f>
        <v>○</v>
      </c>
      <c r="AV167" s="426"/>
      <c r="AW167" s="427"/>
      <c r="AX167" s="427"/>
      <c r="AY167" s="427"/>
      <c r="AZ167" s="398" t="s">
        <v>247</v>
      </c>
      <c r="BA167" s="399"/>
      <c r="BB167" s="399"/>
      <c r="BC167" s="400"/>
      <c r="BD167" s="10"/>
      <c r="BE167" s="202"/>
      <c r="BF167" s="203"/>
      <c r="BG167" s="204"/>
      <c r="BH167" s="205"/>
      <c r="BI167" s="206"/>
      <c r="BJ167" s="207"/>
      <c r="BK167" s="203"/>
      <c r="BL167" s="206"/>
    </row>
    <row r="168" spans="2:64" ht="14.1" customHeight="1">
      <c r="R168" s="345" t="s">
        <v>103</v>
      </c>
      <c r="S168" s="346"/>
      <c r="T168" s="346"/>
      <c r="U168" s="346"/>
      <c r="V168" s="346"/>
      <c r="W168" s="351" t="s">
        <v>30</v>
      </c>
      <c r="X168" s="351"/>
      <c r="Y168" s="351"/>
      <c r="Z168" s="351"/>
      <c r="AA168" s="352"/>
      <c r="AB168" s="127">
        <f>IF(AX153="","",AX153)</f>
        <v>12</v>
      </c>
      <c r="AC168" s="131" t="str">
        <f t="shared" si="36"/>
        <v>-</v>
      </c>
      <c r="AD168" s="140">
        <f>IF(AV153="","",AV153)</f>
        <v>15</v>
      </c>
      <c r="AE168" s="413" t="str">
        <f>IF(AG156="","",AG156)</f>
        <v/>
      </c>
      <c r="AF168" s="144">
        <f>IF(AX156="","",AX156)</f>
        <v>15</v>
      </c>
      <c r="AG168" s="131" t="str">
        <f t="shared" si="37"/>
        <v>-</v>
      </c>
      <c r="AH168" s="140">
        <f>IF(AV156="","",AV156)</f>
        <v>6</v>
      </c>
      <c r="AI168" s="419" t="str">
        <f>IF(AK162="","",AK162)</f>
        <v>-</v>
      </c>
      <c r="AJ168" s="140">
        <f>IF(AX159="","",AX159)</f>
        <v>12</v>
      </c>
      <c r="AK168" s="131" t="str">
        <f t="shared" si="38"/>
        <v>-</v>
      </c>
      <c r="AL168" s="140">
        <f>IF(AV159="","",AV159)</f>
        <v>15</v>
      </c>
      <c r="AM168" s="419" t="str">
        <f>IF(AO162="","",AO162)</f>
        <v/>
      </c>
      <c r="AN168" s="144">
        <f>IF(AX162="","",AX162)</f>
        <v>15</v>
      </c>
      <c r="AO168" s="131" t="str">
        <f t="shared" si="39"/>
        <v>-</v>
      </c>
      <c r="AP168" s="140">
        <f>IF(AV162="","",AV162)</f>
        <v>8</v>
      </c>
      <c r="AQ168" s="419" t="str">
        <f>IF(AS162="","",AS162)</f>
        <v>-</v>
      </c>
      <c r="AR168" s="144">
        <f>IF(AX165="","",AX165)</f>
        <v>8</v>
      </c>
      <c r="AS168" s="131" t="str">
        <f>IF(AR168="","","-")</f>
        <v>-</v>
      </c>
      <c r="AT168" s="140">
        <f>IF(AV165="","",AV165)</f>
        <v>15</v>
      </c>
      <c r="AU168" s="419" t="str">
        <f>IF(AW162="","",AW162)</f>
        <v>-</v>
      </c>
      <c r="AV168" s="429"/>
      <c r="AW168" s="430"/>
      <c r="AX168" s="430"/>
      <c r="AY168" s="430"/>
      <c r="AZ168" s="401"/>
      <c r="BA168" s="402"/>
      <c r="BB168" s="402"/>
      <c r="BC168" s="403"/>
      <c r="BD168" s="10"/>
      <c r="BE168" s="202">
        <f>COUNTIF(AB167:AY169,"○")</f>
        <v>3</v>
      </c>
      <c r="BF168" s="203">
        <f>COUNTIF(AB167:AY169,"×")</f>
        <v>2</v>
      </c>
      <c r="BG168" s="204">
        <f>(IF((AB167&gt;AD167),1,0))+(IF((AB168&gt;AD168),1,0))+(IF((AB169&gt;AD169),1,0))+(IF((AF167&gt;AH167),1,0))+(IF((AF168&gt;AH168),1,0))+(IF((AF169&gt;AH169),1,0))+(IF((AJ167&gt;AL167),1,0))+(IF((AJ168&gt;AL168),1,0))+(IF((AJ169&gt;AL169),1,0))+(IF((AN167&gt;AP167),1,0))+(IF((AN168&gt;AP168),1,0))+(IF((AN169&gt;AP169),1,0))+(IF((AR167&gt;AT167),1,0))+(IF((AR168&gt;AT168),1,0))+(IF((AR169&gt;AT169),1,0))+(IF((AV167&gt;AX167),1,0))+(IF((AV168&gt;AX168),1,0))+(IF((AV169&gt;AX169),1,0))</f>
        <v>8</v>
      </c>
      <c r="BH168" s="205">
        <f>(IF((AB167&lt;AD167),1,0))+(IF((AB168&lt;AD168),1,0))+(IF((AB169&lt;AD169),1,0))+(IF((AF167&lt;AH167),1,0))+(IF((AF168&lt;AH168),1,0))+(IF((AF169&lt;AH169),1,0))+(IF((AJ167&lt;AL167),1,0))+(IF((AJ168&lt;AL168),1,0))+(IF((AJ169&lt;AL169),1,0))+(IF((AN167&lt;AP167),1,0))+(IF((AN168&lt;AP168),1,0))+(IF((AN169&lt;AP169),1,0))+(IF((AR167&lt;AT167),1,0))+(IF((AR168&lt;AT168),1,0))+(IF((AR169&lt;AT169),1,0))+(IF((AV167&lt;AX167),1,0))+(IF((AV168&lt;AX168),1,0))+(IF((AV169&lt;AX169),1,0))</f>
        <v>5</v>
      </c>
      <c r="BI168" s="208">
        <f>BG168-BH168</f>
        <v>3</v>
      </c>
      <c r="BJ168" s="207">
        <f>SUM(AB167:AB169,AF167:AF169,AJ167:AJ169,AN167:AN169,AR167:AR169,AV167:AV169)</f>
        <v>167</v>
      </c>
      <c r="BK168" s="203">
        <f>SUM(AD167:AD169,AH167:AH169,AL167:AL169,AP167:AP169,AT167:AT169,AX167:AX169)</f>
        <v>152</v>
      </c>
      <c r="BL168" s="206">
        <f>BJ168-BK168</f>
        <v>15</v>
      </c>
    </row>
    <row r="169" spans="2:64" ht="14.1" customHeight="1" thickBot="1">
      <c r="R169" s="347"/>
      <c r="S169" s="348"/>
      <c r="T169" s="348"/>
      <c r="U169" s="348"/>
      <c r="V169" s="348"/>
      <c r="W169" s="353"/>
      <c r="X169" s="353"/>
      <c r="Y169" s="353"/>
      <c r="Z169" s="353"/>
      <c r="AA169" s="354"/>
      <c r="AB169" s="148">
        <f>IF(AX154="","",AX154)</f>
        <v>6</v>
      </c>
      <c r="AC169" s="149" t="str">
        <f t="shared" si="36"/>
        <v>-</v>
      </c>
      <c r="AD169" s="150">
        <f>IF(AV154="","",AV154)</f>
        <v>15</v>
      </c>
      <c r="AE169" s="518" t="str">
        <f>IF(AG157="","",AG157)</f>
        <v/>
      </c>
      <c r="AF169" s="151" t="str">
        <f>IF(AX157="","",AX157)</f>
        <v/>
      </c>
      <c r="AG169" s="149" t="str">
        <f t="shared" si="37"/>
        <v/>
      </c>
      <c r="AH169" s="150" t="str">
        <f>IF(AV157="","",AV157)</f>
        <v/>
      </c>
      <c r="AI169" s="466" t="str">
        <f>IF(AK163="","",AK163)</f>
        <v/>
      </c>
      <c r="AJ169" s="150">
        <f>IF(AX160="","",AX160)</f>
        <v>7</v>
      </c>
      <c r="AK169" s="149" t="str">
        <f t="shared" si="38"/>
        <v>-</v>
      </c>
      <c r="AL169" s="150">
        <f>IF(AV160="","",AV160)</f>
        <v>15</v>
      </c>
      <c r="AM169" s="466" t="str">
        <f>IF(AO163="","",AO163)</f>
        <v/>
      </c>
      <c r="AN169" s="151" t="str">
        <f>IF(AX163="","",AX163)</f>
        <v/>
      </c>
      <c r="AO169" s="149" t="str">
        <f t="shared" si="39"/>
        <v/>
      </c>
      <c r="AP169" s="150" t="str">
        <f>IF(AV163="","",AV163)</f>
        <v/>
      </c>
      <c r="AQ169" s="466" t="str">
        <f>IF(AS163="","",AS163)</f>
        <v/>
      </c>
      <c r="AR169" s="151">
        <f>IF(AX166="","",AX166)</f>
        <v>15</v>
      </c>
      <c r="AS169" s="149" t="str">
        <f>IF(AR169="","","-")</f>
        <v>-</v>
      </c>
      <c r="AT169" s="150">
        <f>IF(AV166="","",AV166)</f>
        <v>4</v>
      </c>
      <c r="AU169" s="466" t="str">
        <f>IF(AW163="","",AW163)</f>
        <v/>
      </c>
      <c r="AV169" s="442"/>
      <c r="AW169" s="443"/>
      <c r="AX169" s="443"/>
      <c r="AY169" s="443"/>
      <c r="AZ169" s="120">
        <f>BE168</f>
        <v>3</v>
      </c>
      <c r="BA169" s="121" t="s">
        <v>26</v>
      </c>
      <c r="BB169" s="121">
        <f>BF168</f>
        <v>2</v>
      </c>
      <c r="BC169" s="122" t="s">
        <v>27</v>
      </c>
      <c r="BD169" s="10"/>
      <c r="BE169" s="215"/>
      <c r="BF169" s="216"/>
      <c r="BG169" s="217"/>
      <c r="BH169" s="218"/>
      <c r="BI169" s="219"/>
      <c r="BJ169" s="220"/>
      <c r="BK169" s="216"/>
      <c r="BL169" s="219"/>
    </row>
    <row r="170" spans="2:64" ht="15" customHeight="1">
      <c r="X170" s="31"/>
      <c r="AZ170" s="123"/>
      <c r="BA170" s="123"/>
      <c r="BB170" s="123"/>
      <c r="BC170" s="123"/>
    </row>
    <row r="171" spans="2:64" ht="15" customHeight="1">
      <c r="B171" s="73"/>
      <c r="C171" s="76"/>
      <c r="D171" s="75"/>
      <c r="E171" s="75"/>
      <c r="F171" s="75"/>
      <c r="G171" s="75"/>
      <c r="H171" s="47"/>
      <c r="I171" s="47"/>
      <c r="J171" s="47"/>
      <c r="K171" s="46"/>
      <c r="L171" s="46"/>
      <c r="M171" s="51"/>
      <c r="N171" s="51"/>
      <c r="O171" s="51"/>
      <c r="P171" s="51"/>
      <c r="Q171" s="51"/>
      <c r="R171" s="51"/>
      <c r="S171" s="51"/>
      <c r="T171" s="51"/>
      <c r="U171" s="51"/>
      <c r="V171" s="51"/>
      <c r="W171" s="50"/>
      <c r="Y171" s="21"/>
      <c r="Z171" s="21"/>
      <c r="AA171" s="21"/>
      <c r="AB171" s="28"/>
      <c r="AC171" s="28"/>
      <c r="AD171" s="28"/>
      <c r="AE171" s="28"/>
      <c r="AF171" s="27"/>
      <c r="AG171" s="27"/>
      <c r="AH171" s="27"/>
      <c r="AI171" s="27"/>
      <c r="AJ171" s="67"/>
      <c r="AK171" s="52"/>
      <c r="AL171" s="67"/>
      <c r="AM171" s="67"/>
      <c r="AN171" s="67"/>
      <c r="AO171" s="52"/>
      <c r="AP171" s="67"/>
      <c r="AQ171" s="67"/>
      <c r="AR171" s="67"/>
      <c r="AS171" s="52"/>
      <c r="AT171" s="67"/>
      <c r="AU171" s="67"/>
      <c r="AV171" s="67"/>
      <c r="AW171" s="67"/>
      <c r="AX171" s="67"/>
      <c r="AY171" s="67"/>
      <c r="AZ171" s="53"/>
      <c r="BA171" s="53"/>
      <c r="BB171" s="53"/>
      <c r="BC171" s="53"/>
      <c r="BE171" s="21"/>
      <c r="BF171" s="21"/>
      <c r="BG171" s="21"/>
    </row>
    <row r="172" spans="2:64" ht="15" customHeight="1">
      <c r="B172" s="73"/>
      <c r="C172" s="76"/>
      <c r="D172" s="75"/>
      <c r="E172" s="75"/>
      <c r="F172" s="75"/>
      <c r="G172" s="75"/>
      <c r="H172" s="47"/>
      <c r="I172" s="47"/>
      <c r="J172" s="47"/>
      <c r="K172" s="46"/>
      <c r="L172" s="46"/>
      <c r="M172" s="51"/>
      <c r="N172" s="51"/>
      <c r="O172" s="51"/>
      <c r="P172" s="51"/>
      <c r="Q172" s="51"/>
      <c r="R172" s="51"/>
      <c r="S172" s="51"/>
      <c r="T172" s="51"/>
      <c r="U172" s="51"/>
      <c r="V172" s="51"/>
      <c r="W172" s="50"/>
      <c r="Y172" s="21"/>
      <c r="Z172" s="21"/>
      <c r="AA172" s="21"/>
      <c r="AB172" s="28"/>
      <c r="AC172" s="28"/>
      <c r="AD172" s="28"/>
      <c r="AE172" s="28"/>
      <c r="AF172" s="27"/>
      <c r="AG172" s="27"/>
      <c r="AH172" s="27"/>
      <c r="AI172" s="27"/>
      <c r="AJ172" s="67"/>
      <c r="AK172" s="52"/>
      <c r="AL172" s="67"/>
      <c r="AM172" s="67"/>
      <c r="AN172" s="67"/>
      <c r="AO172" s="52"/>
      <c r="AP172" s="67"/>
      <c r="AQ172" s="67"/>
      <c r="AR172" s="67"/>
      <c r="AS172" s="52"/>
      <c r="AT172" s="67"/>
      <c r="AU172" s="67"/>
      <c r="AV172" s="67"/>
      <c r="AW172" s="67"/>
      <c r="AX172" s="67"/>
      <c r="AY172" s="67"/>
      <c r="AZ172" s="53"/>
      <c r="BA172" s="53"/>
      <c r="BB172" s="53"/>
      <c r="BC172" s="53"/>
      <c r="BE172" s="21"/>
      <c r="BF172" s="21"/>
      <c r="BG172" s="21"/>
    </row>
    <row r="173" spans="2:64" ht="15" customHeight="1" thickBot="1">
      <c r="B173" s="260"/>
      <c r="C173" s="261"/>
      <c r="D173" s="262"/>
      <c r="E173" s="262"/>
      <c r="F173" s="262"/>
      <c r="G173" s="262"/>
      <c r="H173" s="263"/>
      <c r="I173" s="263"/>
      <c r="J173" s="263"/>
      <c r="K173" s="264"/>
      <c r="L173" s="264"/>
      <c r="M173" s="265"/>
      <c r="N173" s="265"/>
      <c r="O173" s="265"/>
      <c r="P173" s="265"/>
      <c r="Q173" s="265"/>
      <c r="R173" s="265"/>
      <c r="S173" s="265"/>
      <c r="T173" s="265"/>
      <c r="U173" s="265"/>
      <c r="V173" s="265"/>
      <c r="W173" s="266"/>
      <c r="X173" s="225"/>
      <c r="Y173" s="225"/>
      <c r="Z173" s="225"/>
      <c r="AA173" s="225"/>
      <c r="AB173" s="267"/>
      <c r="AC173" s="267"/>
      <c r="AD173" s="267"/>
      <c r="AE173" s="267"/>
      <c r="AF173" s="268"/>
      <c r="AG173" s="268"/>
      <c r="AH173" s="268"/>
      <c r="AI173" s="268"/>
      <c r="AJ173" s="269"/>
      <c r="AK173" s="270"/>
      <c r="AL173" s="269"/>
      <c r="AM173" s="269"/>
      <c r="AN173" s="269"/>
      <c r="AO173" s="270"/>
      <c r="AP173" s="269"/>
      <c r="AQ173" s="269"/>
      <c r="AR173" s="269"/>
      <c r="AS173" s="270"/>
      <c r="AT173" s="269"/>
      <c r="AU173" s="269"/>
      <c r="AV173" s="269"/>
      <c r="AW173" s="269"/>
      <c r="AX173" s="269"/>
      <c r="AY173" s="269"/>
      <c r="AZ173" s="271"/>
      <c r="BA173" s="271"/>
      <c r="BB173" s="271"/>
      <c r="BC173" s="271"/>
      <c r="BD173" s="225"/>
      <c r="BE173" s="225"/>
      <c r="BF173" s="225"/>
      <c r="BG173" s="225"/>
      <c r="BH173" s="225"/>
      <c r="BI173" s="225"/>
      <c r="BJ173" s="225"/>
      <c r="BK173" s="225"/>
      <c r="BL173" s="225"/>
    </row>
    <row r="174" spans="2:64" ht="15" customHeight="1">
      <c r="B174" s="73"/>
      <c r="C174" s="76"/>
      <c r="D174" s="75"/>
      <c r="E174" s="75"/>
      <c r="F174" s="555" t="s">
        <v>37</v>
      </c>
      <c r="G174" s="555"/>
      <c r="H174" s="555"/>
      <c r="I174" s="555"/>
      <c r="J174" s="555"/>
      <c r="K174" s="555"/>
      <c r="L174" s="555"/>
      <c r="M174" s="555"/>
      <c r="N174" s="555"/>
      <c r="O174" s="555"/>
      <c r="P174" s="555"/>
      <c r="Q174" s="555"/>
      <c r="R174" s="555"/>
      <c r="S174" s="555"/>
      <c r="T174" s="51"/>
      <c r="U174" s="51"/>
      <c r="V174" s="51"/>
      <c r="W174" s="50"/>
      <c r="Y174" s="21"/>
      <c r="Z174" s="21"/>
      <c r="AA174" s="21"/>
      <c r="AB174" s="28"/>
      <c r="AC174" s="28"/>
      <c r="AD174" s="28"/>
      <c r="AE174" s="28"/>
      <c r="AF174" s="27"/>
      <c r="AG174" s="27"/>
      <c r="AH174" s="27"/>
      <c r="AI174" s="27"/>
      <c r="AJ174" s="67"/>
      <c r="AK174" s="52"/>
      <c r="AL174" s="67"/>
      <c r="AM174" s="67"/>
      <c r="AN174" s="67"/>
      <c r="AO174" s="52"/>
      <c r="AP174" s="67"/>
      <c r="AQ174" s="67"/>
      <c r="AR174" s="67"/>
      <c r="AS174" s="52"/>
      <c r="AT174" s="67"/>
      <c r="AU174" s="67"/>
      <c r="AV174" s="67"/>
      <c r="AW174" s="67"/>
      <c r="AX174" s="67"/>
      <c r="AY174" s="67"/>
      <c r="AZ174" s="53"/>
      <c r="BA174" s="53"/>
      <c r="BB174" s="53"/>
      <c r="BC174" s="53"/>
      <c r="BE174" s="21"/>
      <c r="BF174" s="21"/>
      <c r="BG174" s="21"/>
    </row>
    <row r="175" spans="2:64" ht="15" customHeight="1">
      <c r="B175" s="73"/>
      <c r="C175" s="76"/>
      <c r="D175" s="75"/>
      <c r="E175" s="75"/>
      <c r="F175" s="555"/>
      <c r="G175" s="555"/>
      <c r="H175" s="555"/>
      <c r="I175" s="555"/>
      <c r="J175" s="555"/>
      <c r="K175" s="555"/>
      <c r="L175" s="555"/>
      <c r="M175" s="555"/>
      <c r="N175" s="555"/>
      <c r="O175" s="555"/>
      <c r="P175" s="555"/>
      <c r="Q175" s="555"/>
      <c r="R175" s="555"/>
      <c r="S175" s="555"/>
      <c r="T175" s="51"/>
      <c r="U175" s="51"/>
      <c r="V175" s="51"/>
      <c r="W175" s="50"/>
      <c r="Y175" s="21"/>
      <c r="Z175" s="21"/>
      <c r="AA175" s="21"/>
      <c r="AB175" s="28"/>
      <c r="AC175" s="28"/>
      <c r="AD175" s="28"/>
      <c r="AE175" s="28"/>
      <c r="AF175" s="27"/>
      <c r="AG175" s="27"/>
      <c r="AH175" s="27"/>
      <c r="AI175" s="27"/>
      <c r="AJ175" s="67"/>
      <c r="AK175" s="52"/>
      <c r="AL175" s="67"/>
      <c r="AM175" s="67"/>
      <c r="AN175" s="67"/>
      <c r="AO175" s="52"/>
      <c r="AP175" s="67"/>
      <c r="AQ175" s="67"/>
      <c r="AR175" s="67"/>
      <c r="AS175" s="52"/>
      <c r="AT175" s="67"/>
      <c r="AU175" s="67"/>
      <c r="AV175" s="67"/>
      <c r="AW175" s="67"/>
      <c r="AX175" s="67"/>
      <c r="AY175" s="67"/>
      <c r="AZ175" s="53"/>
      <c r="BA175" s="53"/>
      <c r="BB175" s="53"/>
      <c r="BC175" s="53"/>
      <c r="BE175" s="21"/>
      <c r="BF175" s="21"/>
      <c r="BG175" s="21"/>
    </row>
    <row r="176" spans="2:64" ht="15" customHeight="1">
      <c r="B176" s="73"/>
      <c r="C176" s="76"/>
      <c r="D176" s="75"/>
      <c r="E176" s="75"/>
      <c r="F176" s="555"/>
      <c r="G176" s="555"/>
      <c r="H176" s="555"/>
      <c r="I176" s="555"/>
      <c r="J176" s="555"/>
      <c r="K176" s="555"/>
      <c r="L176" s="555"/>
      <c r="M176" s="555"/>
      <c r="N176" s="555"/>
      <c r="O176" s="555"/>
      <c r="P176" s="555"/>
      <c r="Q176" s="555"/>
      <c r="R176" s="555"/>
      <c r="S176" s="555"/>
      <c r="T176" s="51"/>
      <c r="U176" s="51"/>
      <c r="V176" s="51"/>
      <c r="W176" s="50"/>
      <c r="Y176" s="21"/>
      <c r="Z176" s="21"/>
      <c r="AA176" s="21"/>
      <c r="AB176" s="28"/>
      <c r="AC176" s="28"/>
      <c r="AD176" s="28"/>
      <c r="AE176" s="28"/>
      <c r="AF176" s="27"/>
      <c r="AG176" s="27"/>
      <c r="AH176" s="27"/>
      <c r="AI176" s="27"/>
      <c r="AJ176" s="67"/>
      <c r="AK176" s="52"/>
      <c r="AL176" s="67"/>
      <c r="AM176" s="67"/>
      <c r="AN176" s="67"/>
      <c r="AO176" s="52"/>
      <c r="AP176" s="67"/>
      <c r="AQ176" s="67"/>
      <c r="AR176" s="67"/>
      <c r="AS176" s="52"/>
      <c r="AT176" s="67"/>
      <c r="AU176" s="67"/>
      <c r="AV176" s="67"/>
      <c r="AW176" s="67"/>
      <c r="AX176" s="67"/>
      <c r="AY176" s="67"/>
      <c r="AZ176" s="53"/>
      <c r="BA176" s="53"/>
      <c r="BB176" s="53"/>
      <c r="BC176" s="53"/>
      <c r="BE176" s="21"/>
      <c r="BF176" s="21"/>
      <c r="BG176" s="21"/>
    </row>
    <row r="177" spans="2:59" ht="15" customHeight="1">
      <c r="B177" s="73"/>
      <c r="C177" s="76"/>
      <c r="D177" s="75"/>
      <c r="E177" s="75"/>
      <c r="F177" s="555"/>
      <c r="G177" s="555"/>
      <c r="H177" s="555"/>
      <c r="I177" s="555"/>
      <c r="J177" s="555"/>
      <c r="K177" s="555"/>
      <c r="L177" s="555"/>
      <c r="M177" s="555"/>
      <c r="N177" s="555"/>
      <c r="O177" s="555"/>
      <c r="P177" s="555"/>
      <c r="Q177" s="555"/>
      <c r="R177" s="555"/>
      <c r="S177" s="555"/>
      <c r="T177" s="51"/>
      <c r="U177" s="51"/>
      <c r="V177" s="51"/>
      <c r="W177" s="50"/>
      <c r="Y177" s="21"/>
      <c r="Z177" s="21"/>
      <c r="AA177" s="21"/>
      <c r="AB177" s="28"/>
      <c r="AC177" s="28"/>
      <c r="AD177" s="28"/>
      <c r="AE177" s="28"/>
      <c r="AF177" s="27"/>
      <c r="AG177" s="27"/>
      <c r="AH177" s="27"/>
      <c r="AI177" s="27"/>
      <c r="AJ177" s="67"/>
      <c r="AK177" s="52"/>
      <c r="AL177" s="67"/>
      <c r="AM177" s="67"/>
      <c r="AN177" s="67"/>
      <c r="AO177" s="52"/>
      <c r="AP177" s="67"/>
      <c r="AQ177" s="67"/>
      <c r="AR177" s="67"/>
      <c r="AS177" s="52"/>
      <c r="AT177" s="67"/>
      <c r="AU177" s="67"/>
      <c r="AV177" s="67"/>
      <c r="AW177" s="67"/>
      <c r="AX177" s="67"/>
      <c r="AY177" s="67"/>
      <c r="AZ177" s="53"/>
      <c r="BA177" s="53"/>
      <c r="BB177" s="53"/>
      <c r="BC177" s="53"/>
      <c r="BE177" s="21"/>
      <c r="BF177" s="21"/>
      <c r="BG177" s="21"/>
    </row>
    <row r="178" spans="2:59" ht="15" customHeight="1" thickBot="1">
      <c r="B178" s="515" t="s">
        <v>73</v>
      </c>
      <c r="C178" s="515"/>
      <c r="D178" s="515"/>
      <c r="E178" s="515"/>
      <c r="F178" s="515"/>
      <c r="G178" s="515"/>
      <c r="H178" s="361" t="s">
        <v>31</v>
      </c>
      <c r="I178" s="361"/>
      <c r="J178" s="361"/>
      <c r="K178" s="361"/>
      <c r="L178" s="361"/>
      <c r="M178" s="361"/>
      <c r="N178" s="361"/>
      <c r="O178" s="361"/>
      <c r="P178" s="361"/>
      <c r="Q178" s="361"/>
      <c r="T178" s="60"/>
      <c r="U178" s="60"/>
      <c r="V178" s="60"/>
      <c r="W178" s="60"/>
      <c r="Y178" s="21"/>
      <c r="Z178" s="21"/>
      <c r="AA178" s="21"/>
      <c r="BE178" s="21"/>
      <c r="BF178" s="21"/>
      <c r="BG178" s="21"/>
    </row>
    <row r="179" spans="2:59" ht="14.1" customHeight="1">
      <c r="B179" s="515"/>
      <c r="C179" s="515"/>
      <c r="D179" s="515"/>
      <c r="E179" s="515"/>
      <c r="F179" s="515"/>
      <c r="G179" s="515"/>
      <c r="H179" s="362"/>
      <c r="I179" s="362"/>
      <c r="J179" s="362"/>
      <c r="K179" s="362"/>
      <c r="L179" s="362"/>
      <c r="M179" s="362"/>
      <c r="N179" s="362"/>
      <c r="O179" s="362"/>
      <c r="P179" s="362"/>
      <c r="Q179" s="362"/>
      <c r="T179" s="60"/>
      <c r="U179" s="60"/>
      <c r="V179" s="60"/>
      <c r="W179" s="60"/>
      <c r="X179" s="355" t="s">
        <v>73</v>
      </c>
      <c r="Y179" s="356"/>
      <c r="Z179" s="356"/>
      <c r="AA179" s="356"/>
      <c r="AB179" s="356"/>
      <c r="AC179" s="356"/>
      <c r="AD179" s="356"/>
      <c r="AE179" s="357"/>
      <c r="AF179" s="447" t="str">
        <f>X181</f>
        <v>薦田あかね</v>
      </c>
      <c r="AG179" s="436"/>
      <c r="AH179" s="436"/>
      <c r="AI179" s="437"/>
      <c r="AJ179" s="435" t="str">
        <f>X184</f>
        <v>長原芽美</v>
      </c>
      <c r="AK179" s="436"/>
      <c r="AL179" s="436"/>
      <c r="AM179" s="437"/>
      <c r="AN179" s="435" t="str">
        <f>X187</f>
        <v>清水涼子</v>
      </c>
      <c r="AO179" s="436"/>
      <c r="AP179" s="436"/>
      <c r="AQ179" s="437"/>
      <c r="AR179" s="439" t="s">
        <v>1</v>
      </c>
      <c r="AS179" s="440"/>
      <c r="AT179" s="440"/>
      <c r="AU179" s="441"/>
      <c r="AV179" s="1"/>
      <c r="AW179" s="386" t="s">
        <v>3</v>
      </c>
      <c r="AX179" s="387"/>
      <c r="AY179" s="388" t="s">
        <v>4</v>
      </c>
      <c r="AZ179" s="389"/>
      <c r="BA179" s="390"/>
      <c r="BB179" s="221" t="s">
        <v>5</v>
      </c>
      <c r="BC179" s="222"/>
      <c r="BD179" s="223"/>
      <c r="BE179" s="21"/>
      <c r="BF179" s="21"/>
      <c r="BG179" s="21"/>
    </row>
    <row r="180" spans="2:59" ht="14.1" customHeight="1" thickBot="1">
      <c r="B180" s="515"/>
      <c r="C180" s="515"/>
      <c r="D180" s="515"/>
      <c r="E180" s="515"/>
      <c r="F180" s="515"/>
      <c r="G180" s="515"/>
      <c r="H180" s="372" t="str">
        <f>X184</f>
        <v>長原芽美</v>
      </c>
      <c r="I180" s="373"/>
      <c r="J180" s="373"/>
      <c r="K180" s="373"/>
      <c r="L180" s="373"/>
      <c r="M180" s="373"/>
      <c r="N180" s="376" t="str">
        <f>AB184</f>
        <v>酒商ながはら</v>
      </c>
      <c r="O180" s="376"/>
      <c r="P180" s="376"/>
      <c r="Q180" s="376"/>
      <c r="R180" s="376"/>
      <c r="S180" s="377"/>
      <c r="T180" s="60"/>
      <c r="U180" s="60"/>
      <c r="V180" s="60"/>
      <c r="W180" s="60"/>
      <c r="X180" s="358"/>
      <c r="Y180" s="359"/>
      <c r="Z180" s="359"/>
      <c r="AA180" s="359"/>
      <c r="AB180" s="359"/>
      <c r="AC180" s="359"/>
      <c r="AD180" s="359"/>
      <c r="AE180" s="360"/>
      <c r="AF180" s="496" t="str">
        <f>X182</f>
        <v>石川 紫</v>
      </c>
      <c r="AG180" s="497"/>
      <c r="AH180" s="497"/>
      <c r="AI180" s="498"/>
      <c r="AJ180" s="499" t="str">
        <f>X185</f>
        <v>阿部 萌</v>
      </c>
      <c r="AK180" s="497"/>
      <c r="AL180" s="497"/>
      <c r="AM180" s="498"/>
      <c r="AN180" s="499" t="str">
        <f>X188</f>
        <v>森 真樹</v>
      </c>
      <c r="AO180" s="497"/>
      <c r="AP180" s="497"/>
      <c r="AQ180" s="498"/>
      <c r="AR180" s="522" t="s">
        <v>2</v>
      </c>
      <c r="AS180" s="523"/>
      <c r="AT180" s="523"/>
      <c r="AU180" s="524"/>
      <c r="AV180" s="1"/>
      <c r="AW180" s="195" t="s">
        <v>6</v>
      </c>
      <c r="AX180" s="196" t="s">
        <v>7</v>
      </c>
      <c r="AY180" s="195" t="s">
        <v>28</v>
      </c>
      <c r="AZ180" s="196" t="s">
        <v>8</v>
      </c>
      <c r="BA180" s="197" t="s">
        <v>9</v>
      </c>
      <c r="BB180" s="196" t="s">
        <v>28</v>
      </c>
      <c r="BC180" s="196" t="s">
        <v>8</v>
      </c>
      <c r="BD180" s="197" t="s">
        <v>9</v>
      </c>
      <c r="BE180" s="21"/>
      <c r="BF180" s="21"/>
      <c r="BG180" s="21"/>
    </row>
    <row r="181" spans="2:59" ht="14.1" customHeight="1">
      <c r="H181" s="374"/>
      <c r="I181" s="375"/>
      <c r="J181" s="375"/>
      <c r="K181" s="375"/>
      <c r="L181" s="375"/>
      <c r="M181" s="375"/>
      <c r="N181" s="378"/>
      <c r="O181" s="378"/>
      <c r="P181" s="378"/>
      <c r="Q181" s="378"/>
      <c r="R181" s="378"/>
      <c r="S181" s="379"/>
      <c r="X181" s="368" t="s">
        <v>33</v>
      </c>
      <c r="Y181" s="369"/>
      <c r="Z181" s="369"/>
      <c r="AA181" s="369"/>
      <c r="AB181" s="364" t="s">
        <v>15</v>
      </c>
      <c r="AC181" s="364"/>
      <c r="AD181" s="364"/>
      <c r="AE181" s="365"/>
      <c r="AF181" s="537"/>
      <c r="AG181" s="538"/>
      <c r="AH181" s="538"/>
      <c r="AI181" s="539"/>
      <c r="AJ181" s="248">
        <v>11</v>
      </c>
      <c r="AK181" s="155" t="str">
        <f>IF(AJ181="","","-")</f>
        <v>-</v>
      </c>
      <c r="AL181" s="250">
        <v>21</v>
      </c>
      <c r="AM181" s="394" t="str">
        <f>IF(AJ181&lt;&gt;"",IF(AJ181&gt;AL181,IF(AJ182&gt;AL182,"○",IF(AJ183&gt;AL183,"○","×")),IF(AJ182&gt;AL182,IF(AJ183&gt;AL183,"○","×"),"×")),"")</f>
        <v>×</v>
      </c>
      <c r="AN181" s="248">
        <v>11</v>
      </c>
      <c r="AO181" s="156" t="str">
        <f t="shared" ref="AO181:AO186" si="40">IF(AN181="","","-")</f>
        <v>-</v>
      </c>
      <c r="AP181" s="255">
        <v>21</v>
      </c>
      <c r="AQ181" s="404" t="str">
        <f>IF(AN181&lt;&gt;"",IF(AN181&gt;AP181,IF(AN182&gt;AP182,"○",IF(AN183&gt;AP183,"○","×")),IF(AN182&gt;AP182,IF(AN183&gt;AP183,"○","×"),"×")),"")</f>
        <v>×</v>
      </c>
      <c r="AR181" s="542" t="s">
        <v>244</v>
      </c>
      <c r="AS181" s="543"/>
      <c r="AT181" s="543"/>
      <c r="AU181" s="544"/>
      <c r="AV181" s="1"/>
      <c r="AW181" s="202"/>
      <c r="AX181" s="203"/>
      <c r="AY181" s="185"/>
      <c r="AZ181" s="186"/>
      <c r="BA181" s="187"/>
      <c r="BB181" s="203"/>
      <c r="BC181" s="203"/>
      <c r="BD181" s="206"/>
      <c r="BE181" s="21"/>
      <c r="BF181" s="21"/>
      <c r="BG181" s="21"/>
    </row>
    <row r="182" spans="2:59" ht="14.1" customHeight="1">
      <c r="B182" s="521" t="s">
        <v>44</v>
      </c>
      <c r="C182" s="521"/>
      <c r="D182" s="521"/>
      <c r="H182" s="372" t="str">
        <f>X185</f>
        <v>阿部 萌</v>
      </c>
      <c r="I182" s="373"/>
      <c r="J182" s="373"/>
      <c r="K182" s="373"/>
      <c r="L182" s="373"/>
      <c r="M182" s="373"/>
      <c r="N182" s="376" t="str">
        <f>AB185</f>
        <v>YONDEN</v>
      </c>
      <c r="O182" s="376"/>
      <c r="P182" s="376"/>
      <c r="Q182" s="376"/>
      <c r="R182" s="376"/>
      <c r="S182" s="377"/>
      <c r="X182" s="345" t="s">
        <v>183</v>
      </c>
      <c r="Y182" s="346"/>
      <c r="Z182" s="346"/>
      <c r="AA182" s="346"/>
      <c r="AB182" s="351" t="s">
        <v>15</v>
      </c>
      <c r="AC182" s="351"/>
      <c r="AD182" s="351"/>
      <c r="AE182" s="352"/>
      <c r="AF182" s="540"/>
      <c r="AG182" s="532"/>
      <c r="AH182" s="532"/>
      <c r="AI182" s="533"/>
      <c r="AJ182" s="248">
        <v>20</v>
      </c>
      <c r="AK182" s="155" t="str">
        <f>IF(AJ182="","","-")</f>
        <v>-</v>
      </c>
      <c r="AL182" s="251">
        <v>22</v>
      </c>
      <c r="AM182" s="395"/>
      <c r="AN182" s="248">
        <v>20</v>
      </c>
      <c r="AO182" s="155" t="str">
        <f t="shared" si="40"/>
        <v>-</v>
      </c>
      <c r="AP182" s="256">
        <v>22</v>
      </c>
      <c r="AQ182" s="405"/>
      <c r="AR182" s="545"/>
      <c r="AS182" s="546"/>
      <c r="AT182" s="546"/>
      <c r="AU182" s="547"/>
      <c r="AV182" s="1"/>
      <c r="AW182" s="202">
        <f>COUNTIF(AF181:AQ183,"○")</f>
        <v>0</v>
      </c>
      <c r="AX182" s="203">
        <f>COUNTIF(AF181:AQ183,"×")</f>
        <v>2</v>
      </c>
      <c r="AY182" s="189">
        <f>(IF((AF181&gt;AH181),1,0))+(IF((AF182&gt;AH182),1,0))+(IF((AF183&gt;AH183),1,0))+(IF((AJ181&gt;AL181),1,0))+(IF((AJ182&gt;AL182),1,0))+(IF((AJ183&gt;AL183),1,0))+(IF((AN181&gt;AP181),1,0))+(IF((AN182&gt;AP182),1,0))+(IF((AN183&gt;AP183),1,0))</f>
        <v>0</v>
      </c>
      <c r="AZ182" s="190">
        <f>(IF((AF181&lt;AH181),1,0))+(IF((AF182&lt;AH182),1,0))+(IF((AF183&lt;AH183),1,0))+(IF((AJ181&lt;AL181),1,0))+(IF((AJ182&lt;AL182),1,0))+(IF((AJ183&lt;AL183),1,0))+(IF((AN181&lt;AP181),1,0))+(IF((AN182&lt;AP182),1,0))+(IF((AN183&lt;AP183),1,0))</f>
        <v>4</v>
      </c>
      <c r="BA182" s="191">
        <f>AY182-AZ182</f>
        <v>-4</v>
      </c>
      <c r="BB182" s="203">
        <f>SUM(AF181:AF183,AJ181:AJ183,AN181:AN183)</f>
        <v>62</v>
      </c>
      <c r="BC182" s="203">
        <f>SUM(AH181:AH183,AL181:AL183,AP181:AP183)</f>
        <v>86</v>
      </c>
      <c r="BD182" s="206">
        <f>BB182-BC182</f>
        <v>-24</v>
      </c>
      <c r="BE182" s="21"/>
      <c r="BF182" s="21"/>
      <c r="BG182" s="21"/>
    </row>
    <row r="183" spans="2:59" ht="14.1" customHeight="1">
      <c r="B183" s="521"/>
      <c r="C183" s="521"/>
      <c r="D183" s="521"/>
      <c r="H183" s="374"/>
      <c r="I183" s="375"/>
      <c r="J183" s="375"/>
      <c r="K183" s="375"/>
      <c r="L183" s="375"/>
      <c r="M183" s="375"/>
      <c r="N183" s="378"/>
      <c r="O183" s="378"/>
      <c r="P183" s="378"/>
      <c r="Q183" s="378"/>
      <c r="R183" s="378"/>
      <c r="S183" s="379"/>
      <c r="X183" s="462"/>
      <c r="Y183" s="463"/>
      <c r="Z183" s="463"/>
      <c r="AA183" s="463"/>
      <c r="AB183" s="469"/>
      <c r="AC183" s="469"/>
      <c r="AD183" s="469"/>
      <c r="AE183" s="470"/>
      <c r="AF183" s="541"/>
      <c r="AG183" s="535"/>
      <c r="AH183" s="535"/>
      <c r="AI183" s="536"/>
      <c r="AJ183" s="249"/>
      <c r="AK183" s="155" t="str">
        <f>IF(AJ183="","","-")</f>
        <v/>
      </c>
      <c r="AL183" s="252"/>
      <c r="AM183" s="396"/>
      <c r="AN183" s="253"/>
      <c r="AO183" s="157" t="str">
        <f t="shared" si="40"/>
        <v/>
      </c>
      <c r="AP183" s="252"/>
      <c r="AQ183" s="406"/>
      <c r="AR183" s="7">
        <f>AW182</f>
        <v>0</v>
      </c>
      <c r="AS183" s="6" t="s">
        <v>10</v>
      </c>
      <c r="AT183" s="6">
        <f>AX182</f>
        <v>2</v>
      </c>
      <c r="AU183" s="5" t="s">
        <v>7</v>
      </c>
      <c r="AV183" s="1"/>
      <c r="AW183" s="202"/>
      <c r="AX183" s="203"/>
      <c r="AY183" s="183"/>
      <c r="AZ183" s="184"/>
      <c r="BA183" s="188"/>
      <c r="BB183" s="203"/>
      <c r="BC183" s="203"/>
      <c r="BD183" s="206"/>
      <c r="BE183" s="21"/>
      <c r="BF183" s="21"/>
      <c r="BG183" s="21"/>
    </row>
    <row r="184" spans="2:59" ht="14.1" customHeight="1">
      <c r="B184" s="521"/>
      <c r="C184" s="521"/>
      <c r="D184" s="521"/>
      <c r="H184" s="363" t="s">
        <v>32</v>
      </c>
      <c r="I184" s="363"/>
      <c r="J184" s="363"/>
      <c r="K184" s="363"/>
      <c r="L184" s="363"/>
      <c r="M184" s="363"/>
      <c r="N184" s="363"/>
      <c r="O184" s="363"/>
      <c r="P184" s="363"/>
      <c r="Q184" s="363"/>
      <c r="X184" s="464" t="s">
        <v>23</v>
      </c>
      <c r="Y184" s="465"/>
      <c r="Z184" s="465"/>
      <c r="AA184" s="465"/>
      <c r="AB184" s="349" t="s">
        <v>22</v>
      </c>
      <c r="AC184" s="349"/>
      <c r="AD184" s="349"/>
      <c r="AE184" s="350"/>
      <c r="AF184" s="158">
        <f>IF(AL181="","",AL181)</f>
        <v>21</v>
      </c>
      <c r="AG184" s="155" t="str">
        <f t="shared" ref="AG184:AG189" si="41">IF(AF184="","","-")</f>
        <v>-</v>
      </c>
      <c r="AH184" s="159">
        <f>IF(AJ181="","",AJ181)</f>
        <v>11</v>
      </c>
      <c r="AI184" s="525" t="str">
        <f>IF(AM181="","",IF(AM181="○","×",IF(AM181="×","○")))</f>
        <v>○</v>
      </c>
      <c r="AJ184" s="528"/>
      <c r="AK184" s="529"/>
      <c r="AL184" s="529"/>
      <c r="AM184" s="530"/>
      <c r="AN184" s="254">
        <v>21</v>
      </c>
      <c r="AO184" s="155" t="str">
        <f t="shared" si="40"/>
        <v>-</v>
      </c>
      <c r="AP184" s="256">
        <v>12</v>
      </c>
      <c r="AQ184" s="407" t="str">
        <f>IF(AN184&lt;&gt;"",IF(AN184&gt;AP184,IF(AN185&gt;AP185,"○",IF(AN186&gt;AP186,"○","×")),IF(AN185&gt;AP185,IF(AN186&gt;AP186,"○","×"),"×")),"")</f>
        <v>○</v>
      </c>
      <c r="AR184" s="552" t="s">
        <v>236</v>
      </c>
      <c r="AS184" s="553"/>
      <c r="AT184" s="553"/>
      <c r="AU184" s="554"/>
      <c r="AV184" s="1"/>
      <c r="AW184" s="209"/>
      <c r="AX184" s="210"/>
      <c r="AY184" s="185"/>
      <c r="AZ184" s="186"/>
      <c r="BA184" s="187"/>
      <c r="BB184" s="210"/>
      <c r="BC184" s="210"/>
      <c r="BD184" s="213"/>
      <c r="BE184" s="21"/>
      <c r="BF184" s="21"/>
      <c r="BG184" s="21"/>
    </row>
    <row r="185" spans="2:59" ht="14.1" customHeight="1">
      <c r="H185" s="362"/>
      <c r="I185" s="362"/>
      <c r="J185" s="362"/>
      <c r="K185" s="362"/>
      <c r="L185" s="362"/>
      <c r="M185" s="362"/>
      <c r="N185" s="362"/>
      <c r="O185" s="362"/>
      <c r="P185" s="362"/>
      <c r="Q185" s="362"/>
      <c r="X185" s="345" t="s">
        <v>184</v>
      </c>
      <c r="Y185" s="346"/>
      <c r="Z185" s="346"/>
      <c r="AA185" s="346"/>
      <c r="AB185" s="351" t="s">
        <v>157</v>
      </c>
      <c r="AC185" s="351"/>
      <c r="AD185" s="351"/>
      <c r="AE185" s="352"/>
      <c r="AF185" s="160">
        <f>IF(AL182="","",AL182)</f>
        <v>22</v>
      </c>
      <c r="AG185" s="155" t="str">
        <f t="shared" si="41"/>
        <v>-</v>
      </c>
      <c r="AH185" s="159">
        <f>IF(AJ182="","",AJ182)</f>
        <v>20</v>
      </c>
      <c r="AI185" s="526" t="str">
        <f>IF(AK182="","",AK182)</f>
        <v>-</v>
      </c>
      <c r="AJ185" s="531"/>
      <c r="AK185" s="532"/>
      <c r="AL185" s="532"/>
      <c r="AM185" s="533"/>
      <c r="AN185" s="254">
        <v>21</v>
      </c>
      <c r="AO185" s="155" t="str">
        <f t="shared" si="40"/>
        <v>-</v>
      </c>
      <c r="AP185" s="256">
        <v>14</v>
      </c>
      <c r="AQ185" s="407"/>
      <c r="AR185" s="545"/>
      <c r="AS185" s="546"/>
      <c r="AT185" s="546"/>
      <c r="AU185" s="547"/>
      <c r="AV185" s="1"/>
      <c r="AW185" s="202">
        <f>COUNTIF(AF184:AQ186,"○")</f>
        <v>2</v>
      </c>
      <c r="AX185" s="203">
        <f>COUNTIF(AF184:AQ186,"×")</f>
        <v>0</v>
      </c>
      <c r="AY185" s="189">
        <f>(IF((AF184&gt;AH184),1,0))+(IF((AF185&gt;AH185),1,0))+(IF((AF186&gt;AH186),1,0))+(IF((AJ184&gt;AL184),1,0))+(IF((AJ185&gt;AL185),1,0))+(IF((AJ186&gt;AL186),1,0))+(IF((AN184&gt;AP184),1,0))+(IF((AN185&gt;AP185),1,0))+(IF((AN186&gt;AP186),1,0))</f>
        <v>4</v>
      </c>
      <c r="AZ185" s="190">
        <f>(IF((AF184&lt;AH184),1,0))+(IF((AF185&lt;AH185),1,0))+(IF((AF186&lt;AH186),1,0))+(IF((AJ184&lt;AL184),1,0))+(IF((AJ185&lt;AL185),1,0))+(IF((AJ186&lt;AL186),1,0))+(IF((AN184&lt;AP184),1,0))+(IF((AN185&lt;AP185),1,0))+(IF((AN186&lt;AP186),1,0))</f>
        <v>0</v>
      </c>
      <c r="BA185" s="191">
        <f>AY185-AZ185</f>
        <v>4</v>
      </c>
      <c r="BB185" s="203">
        <f>SUM(AF184:AF186,AJ184:AJ186,AN184:AN186)</f>
        <v>85</v>
      </c>
      <c r="BC185" s="203">
        <f>SUM(AH184:AH186,AL184:AL186,AP184:AP186)</f>
        <v>57</v>
      </c>
      <c r="BD185" s="206">
        <f>BB185-BC185</f>
        <v>28</v>
      </c>
      <c r="BE185" s="21"/>
      <c r="BF185" s="21"/>
      <c r="BG185" s="21"/>
    </row>
    <row r="186" spans="2:59" ht="14.1" customHeight="1">
      <c r="H186" s="372" t="str">
        <f>X187</f>
        <v>清水涼子</v>
      </c>
      <c r="I186" s="373"/>
      <c r="J186" s="373"/>
      <c r="K186" s="373"/>
      <c r="L186" s="373"/>
      <c r="M186" s="373"/>
      <c r="N186" s="376" t="str">
        <f>AB187</f>
        <v>双葉</v>
      </c>
      <c r="O186" s="376"/>
      <c r="P186" s="376"/>
      <c r="Q186" s="376"/>
      <c r="R186" s="376"/>
      <c r="S186" s="377"/>
      <c r="X186" s="462"/>
      <c r="Y186" s="463"/>
      <c r="Z186" s="463"/>
      <c r="AA186" s="463"/>
      <c r="AB186" s="366"/>
      <c r="AC186" s="366"/>
      <c r="AD186" s="366"/>
      <c r="AE186" s="367"/>
      <c r="AF186" s="161" t="str">
        <f>IF(AL183="","",AL183)</f>
        <v/>
      </c>
      <c r="AG186" s="155" t="str">
        <f t="shared" si="41"/>
        <v/>
      </c>
      <c r="AH186" s="162" t="str">
        <f>IF(AJ183="","",AJ183)</f>
        <v/>
      </c>
      <c r="AI186" s="527" t="str">
        <f>IF(AK183="","",AK183)</f>
        <v/>
      </c>
      <c r="AJ186" s="534"/>
      <c r="AK186" s="535"/>
      <c r="AL186" s="535"/>
      <c r="AM186" s="536"/>
      <c r="AN186" s="254"/>
      <c r="AO186" s="155" t="str">
        <f t="shared" si="40"/>
        <v/>
      </c>
      <c r="AP186" s="257"/>
      <c r="AQ186" s="408"/>
      <c r="AR186" s="7">
        <f>AW185</f>
        <v>2</v>
      </c>
      <c r="AS186" s="6" t="s">
        <v>10</v>
      </c>
      <c r="AT186" s="6">
        <f>AX185</f>
        <v>0</v>
      </c>
      <c r="AU186" s="5" t="s">
        <v>7</v>
      </c>
      <c r="AV186" s="1"/>
      <c r="AW186" s="215"/>
      <c r="AX186" s="216"/>
      <c r="AY186" s="192"/>
      <c r="AZ186" s="193"/>
      <c r="BA186" s="194"/>
      <c r="BB186" s="216"/>
      <c r="BC186" s="216"/>
      <c r="BD186" s="219"/>
      <c r="BE186" s="21"/>
      <c r="BF186" s="21"/>
      <c r="BG186" s="21"/>
    </row>
    <row r="187" spans="2:59" ht="14.1" customHeight="1">
      <c r="H187" s="374"/>
      <c r="I187" s="375"/>
      <c r="J187" s="375"/>
      <c r="K187" s="375"/>
      <c r="L187" s="375"/>
      <c r="M187" s="375"/>
      <c r="N187" s="378"/>
      <c r="O187" s="378"/>
      <c r="P187" s="378"/>
      <c r="Q187" s="378"/>
      <c r="R187" s="378"/>
      <c r="S187" s="379"/>
      <c r="X187" s="464" t="s">
        <v>74</v>
      </c>
      <c r="Y187" s="465"/>
      <c r="Z187" s="465"/>
      <c r="AA187" s="465"/>
      <c r="AB187" s="349" t="s">
        <v>158</v>
      </c>
      <c r="AC187" s="349"/>
      <c r="AD187" s="349"/>
      <c r="AE187" s="350"/>
      <c r="AF187" s="163">
        <f>IF(AP181="","",AP181)</f>
        <v>21</v>
      </c>
      <c r="AG187" s="164" t="str">
        <f t="shared" si="41"/>
        <v>-</v>
      </c>
      <c r="AH187" s="165">
        <f>IF(AN181="","",AN181)</f>
        <v>11</v>
      </c>
      <c r="AI187" s="525" t="str">
        <f>IF(AQ181="","",IF(AQ181="○","×",IF(AQ181="×","○")))</f>
        <v>○</v>
      </c>
      <c r="AJ187" s="166">
        <f>IF(AP184="","",AP184)</f>
        <v>12</v>
      </c>
      <c r="AK187" s="164" t="str">
        <f>IF(AJ187="","","-")</f>
        <v>-</v>
      </c>
      <c r="AL187" s="165">
        <f>IF(AN184="","",AN184)</f>
        <v>21</v>
      </c>
      <c r="AM187" s="525" t="str">
        <f>IF(AQ184="","",IF(AQ184="○","×",IF(AQ184="×","○")))</f>
        <v>×</v>
      </c>
      <c r="AN187" s="528"/>
      <c r="AO187" s="529"/>
      <c r="AP187" s="529"/>
      <c r="AQ187" s="530"/>
      <c r="AR187" s="552" t="s">
        <v>243</v>
      </c>
      <c r="AS187" s="553"/>
      <c r="AT187" s="553"/>
      <c r="AU187" s="554"/>
      <c r="AV187" s="1"/>
      <c r="AW187" s="209"/>
      <c r="AX187" s="210"/>
      <c r="AY187" s="185"/>
      <c r="AZ187" s="186"/>
      <c r="BA187" s="187"/>
      <c r="BB187" s="210"/>
      <c r="BC187" s="210"/>
      <c r="BD187" s="213"/>
      <c r="BE187" s="21"/>
      <c r="BF187" s="21"/>
      <c r="BG187" s="21"/>
    </row>
    <row r="188" spans="2:59" ht="14.1" customHeight="1">
      <c r="H188" s="372" t="str">
        <f>X188</f>
        <v>森 真樹</v>
      </c>
      <c r="I188" s="373"/>
      <c r="J188" s="373"/>
      <c r="K188" s="373"/>
      <c r="L188" s="373"/>
      <c r="M188" s="373"/>
      <c r="N188" s="376" t="str">
        <f>AB188</f>
        <v>TEAM BLOWIN</v>
      </c>
      <c r="O188" s="376"/>
      <c r="P188" s="376"/>
      <c r="Q188" s="376"/>
      <c r="R188" s="376"/>
      <c r="S188" s="377"/>
      <c r="X188" s="345" t="s">
        <v>185</v>
      </c>
      <c r="Y188" s="346"/>
      <c r="Z188" s="346"/>
      <c r="AA188" s="346"/>
      <c r="AB188" s="351" t="s">
        <v>15</v>
      </c>
      <c r="AC188" s="351"/>
      <c r="AD188" s="351"/>
      <c r="AE188" s="352"/>
      <c r="AF188" s="160">
        <f>IF(AP182="","",AP182)</f>
        <v>22</v>
      </c>
      <c r="AG188" s="155" t="str">
        <f t="shared" si="41"/>
        <v>-</v>
      </c>
      <c r="AH188" s="159">
        <f>IF(AN182="","",AN182)</f>
        <v>20</v>
      </c>
      <c r="AI188" s="526" t="str">
        <f>IF(AK185="","",AK185)</f>
        <v/>
      </c>
      <c r="AJ188" s="167">
        <f>IF(AP185="","",AP185)</f>
        <v>14</v>
      </c>
      <c r="AK188" s="155" t="str">
        <f>IF(AJ188="","","-")</f>
        <v>-</v>
      </c>
      <c r="AL188" s="159">
        <f>IF(AN185="","",AN185)</f>
        <v>21</v>
      </c>
      <c r="AM188" s="526" t="str">
        <f>IF(AO185="","",AO185)</f>
        <v>-</v>
      </c>
      <c r="AN188" s="531"/>
      <c r="AO188" s="532"/>
      <c r="AP188" s="532"/>
      <c r="AQ188" s="533"/>
      <c r="AR188" s="545"/>
      <c r="AS188" s="546"/>
      <c r="AT188" s="546"/>
      <c r="AU188" s="547"/>
      <c r="AV188" s="1"/>
      <c r="AW188" s="202">
        <f>COUNTIF(AF187:AQ189,"○")</f>
        <v>1</v>
      </c>
      <c r="AX188" s="203">
        <f>COUNTIF(AF187:AQ189,"×")</f>
        <v>1</v>
      </c>
      <c r="AY188" s="189">
        <f>(IF((AF187&gt;AH187),1,0))+(IF((AF188&gt;AH188),1,0))+(IF((AF189&gt;AH189),1,0))+(IF((AJ187&gt;AL187),1,0))+(IF((AJ188&gt;AL188),1,0))+(IF((AJ189&gt;AL189),1,0))+(IF((AN187&gt;AP187),1,0))+(IF((AN188&gt;AP188),1,0))+(IF((AN189&gt;AP189),1,0))</f>
        <v>2</v>
      </c>
      <c r="AZ188" s="190">
        <f>(IF((AF187&lt;AH187),1,0))+(IF((AF188&lt;AH188),1,0))+(IF((AF189&lt;AH189),1,0))+(IF((AJ187&lt;AL187),1,0))+(IF((AJ188&lt;AL188),1,0))+(IF((AJ189&lt;AL189),1,0))+(IF((AN187&lt;AP187),1,0))+(IF((AN188&lt;AP188),1,0))+(IF((AN189&lt;AP189),1,0))</f>
        <v>2</v>
      </c>
      <c r="BA188" s="191">
        <f>AY188-AZ188</f>
        <v>0</v>
      </c>
      <c r="BB188" s="203">
        <f>SUM(AF187:AF189,AJ187:AJ189,AN187:AN189)</f>
        <v>69</v>
      </c>
      <c r="BC188" s="203">
        <f>SUM(AH187:AH189,AL187:AL189,AP187:AP189)</f>
        <v>73</v>
      </c>
      <c r="BD188" s="206">
        <f>BB188-BC188</f>
        <v>-4</v>
      </c>
      <c r="BE188" s="21"/>
      <c r="BF188" s="21"/>
      <c r="BG188" s="21"/>
    </row>
    <row r="189" spans="2:59" ht="14.1" customHeight="1" thickBot="1">
      <c r="H189" s="374"/>
      <c r="I189" s="375"/>
      <c r="J189" s="375"/>
      <c r="K189" s="375"/>
      <c r="L189" s="375"/>
      <c r="M189" s="375"/>
      <c r="N189" s="378"/>
      <c r="O189" s="378"/>
      <c r="P189" s="378"/>
      <c r="Q189" s="378"/>
      <c r="R189" s="378"/>
      <c r="S189" s="379"/>
      <c r="X189" s="460"/>
      <c r="Y189" s="461"/>
      <c r="Z189" s="461"/>
      <c r="AA189" s="461"/>
      <c r="AB189" s="353"/>
      <c r="AC189" s="353"/>
      <c r="AD189" s="353"/>
      <c r="AE189" s="354"/>
      <c r="AF189" s="168" t="str">
        <f>IF(AP183="","",AP183)</f>
        <v/>
      </c>
      <c r="AG189" s="169" t="str">
        <f t="shared" si="41"/>
        <v/>
      </c>
      <c r="AH189" s="170" t="str">
        <f>IF(AN183="","",AN183)</f>
        <v/>
      </c>
      <c r="AI189" s="548" t="str">
        <f>IF(AK186="","",AK186)</f>
        <v/>
      </c>
      <c r="AJ189" s="171" t="str">
        <f>IF(AP186="","",AP186)</f>
        <v/>
      </c>
      <c r="AK189" s="169" t="str">
        <f>IF(AJ189="","","-")</f>
        <v/>
      </c>
      <c r="AL189" s="170" t="str">
        <f>IF(AN186="","",AN186)</f>
        <v/>
      </c>
      <c r="AM189" s="548" t="str">
        <f>IF(AO186="","",AO186)</f>
        <v/>
      </c>
      <c r="AN189" s="549"/>
      <c r="AO189" s="550"/>
      <c r="AP189" s="550"/>
      <c r="AQ189" s="551"/>
      <c r="AR189" s="4">
        <f>AW188</f>
        <v>1</v>
      </c>
      <c r="AS189" s="3" t="s">
        <v>10</v>
      </c>
      <c r="AT189" s="3">
        <f>AX188</f>
        <v>1</v>
      </c>
      <c r="AU189" s="2" t="s">
        <v>7</v>
      </c>
      <c r="AV189" s="1"/>
      <c r="AW189" s="215"/>
      <c r="AX189" s="216"/>
      <c r="AY189" s="192"/>
      <c r="AZ189" s="193"/>
      <c r="BA189" s="194"/>
      <c r="BB189" s="216"/>
      <c r="BC189" s="216"/>
      <c r="BD189" s="219"/>
      <c r="BE189" s="21"/>
      <c r="BF189" s="21"/>
      <c r="BG189" s="21"/>
    </row>
    <row r="190" spans="2:59" ht="14.1" customHeight="1">
      <c r="Y190" s="21"/>
      <c r="Z190" s="21"/>
      <c r="AA190" s="21"/>
      <c r="BE190" s="21"/>
      <c r="BF190" s="21"/>
      <c r="BG190" s="21"/>
    </row>
    <row r="191" spans="2:59" ht="14.1" customHeight="1">
      <c r="X191" s="445" t="s">
        <v>209</v>
      </c>
      <c r="Y191" s="445"/>
      <c r="Z191" s="445"/>
      <c r="AA191" s="445"/>
      <c r="AB191" s="445"/>
      <c r="AC191" s="445"/>
      <c r="AD191" s="445"/>
      <c r="AE191" s="445"/>
      <c r="AF191" s="445"/>
      <c r="AG191" s="445"/>
      <c r="AH191" s="445"/>
      <c r="AI191" s="445"/>
      <c r="AJ191" s="445"/>
      <c r="AK191" s="445"/>
      <c r="AL191" s="445"/>
      <c r="AM191" s="445"/>
      <c r="AN191" s="445"/>
      <c r="AO191" s="445"/>
      <c r="AP191" s="445"/>
      <c r="AQ191" s="445"/>
      <c r="AR191" s="445"/>
      <c r="AS191" s="445"/>
      <c r="AT191" s="445"/>
      <c r="AU191" s="445"/>
      <c r="BE191" s="21"/>
      <c r="BF191" s="21"/>
      <c r="BG191" s="21"/>
    </row>
    <row r="192" spans="2:59" ht="14.1" customHeight="1" thickBot="1">
      <c r="X192" s="446"/>
      <c r="Y192" s="446"/>
      <c r="Z192" s="446"/>
      <c r="AA192" s="446"/>
      <c r="AB192" s="446"/>
      <c r="AC192" s="446"/>
      <c r="AD192" s="446"/>
      <c r="AE192" s="446"/>
      <c r="AF192" s="446"/>
      <c r="AG192" s="446"/>
      <c r="AH192" s="446"/>
      <c r="AI192" s="446"/>
      <c r="AJ192" s="446"/>
      <c r="AK192" s="446"/>
      <c r="AL192" s="446"/>
      <c r="AM192" s="446"/>
      <c r="AN192" s="446"/>
      <c r="AO192" s="446"/>
      <c r="AP192" s="446"/>
      <c r="AQ192" s="446"/>
      <c r="AR192" s="446"/>
      <c r="AS192" s="446"/>
      <c r="AT192" s="446"/>
      <c r="AU192" s="446"/>
      <c r="BE192" s="21"/>
      <c r="BF192" s="21"/>
      <c r="BG192" s="21"/>
    </row>
    <row r="193" spans="2:60" ht="14.1" customHeight="1">
      <c r="X193" s="355" t="s">
        <v>238</v>
      </c>
      <c r="Y193" s="356"/>
      <c r="Z193" s="356"/>
      <c r="AA193" s="356"/>
      <c r="AB193" s="356"/>
      <c r="AC193" s="356"/>
      <c r="AD193" s="356"/>
      <c r="AE193" s="357"/>
      <c r="AF193" s="447" t="str">
        <f>X195</f>
        <v>石川 紫</v>
      </c>
      <c r="AG193" s="436"/>
      <c r="AH193" s="436"/>
      <c r="AI193" s="437"/>
      <c r="AJ193" s="435" t="str">
        <f>X198</f>
        <v>阿部 萌</v>
      </c>
      <c r="AK193" s="436"/>
      <c r="AL193" s="436"/>
      <c r="AM193" s="437"/>
      <c r="AN193" s="435" t="str">
        <f>X201</f>
        <v>長原芽美</v>
      </c>
      <c r="AO193" s="436"/>
      <c r="AP193" s="436"/>
      <c r="AQ193" s="437"/>
      <c r="AR193" s="435" t="str">
        <f>X204</f>
        <v>阿部か</v>
      </c>
      <c r="AS193" s="436"/>
      <c r="AT193" s="436"/>
      <c r="AU193" s="438"/>
      <c r="AV193" s="439" t="s">
        <v>1</v>
      </c>
      <c r="AW193" s="440"/>
      <c r="AX193" s="440"/>
      <c r="AY193" s="441"/>
      <c r="AZ193" s="1"/>
      <c r="BA193" s="388" t="s">
        <v>3</v>
      </c>
      <c r="BB193" s="390"/>
      <c r="BC193" s="388" t="s">
        <v>4</v>
      </c>
      <c r="BD193" s="389"/>
      <c r="BE193" s="390"/>
      <c r="BF193" s="391" t="s">
        <v>5</v>
      </c>
      <c r="BG193" s="392"/>
      <c r="BH193" s="393"/>
    </row>
    <row r="194" spans="2:60" ht="14.1" customHeight="1" thickBot="1">
      <c r="X194" s="358"/>
      <c r="Y194" s="359"/>
      <c r="Z194" s="359"/>
      <c r="AA194" s="359"/>
      <c r="AB194" s="359"/>
      <c r="AC194" s="359"/>
      <c r="AD194" s="359"/>
      <c r="AE194" s="360"/>
      <c r="AF194" s="496" t="str">
        <f>X196</f>
        <v>清水涼子</v>
      </c>
      <c r="AG194" s="497"/>
      <c r="AH194" s="497"/>
      <c r="AI194" s="498"/>
      <c r="AJ194" s="499" t="str">
        <f>X199</f>
        <v>森 真樹</v>
      </c>
      <c r="AK194" s="497"/>
      <c r="AL194" s="497"/>
      <c r="AM194" s="498"/>
      <c r="AN194" s="499" t="str">
        <f>X202</f>
        <v>薦田あかね</v>
      </c>
      <c r="AO194" s="497"/>
      <c r="AP194" s="497"/>
      <c r="AQ194" s="498"/>
      <c r="AR194" s="499" t="str">
        <f>X205</f>
        <v>合田亜里砂</v>
      </c>
      <c r="AS194" s="497"/>
      <c r="AT194" s="497"/>
      <c r="AU194" s="500"/>
      <c r="AV194" s="448" t="s">
        <v>2</v>
      </c>
      <c r="AW194" s="449"/>
      <c r="AX194" s="449"/>
      <c r="AY194" s="450"/>
      <c r="AZ194" s="1"/>
      <c r="BA194" s="195" t="s">
        <v>6</v>
      </c>
      <c r="BB194" s="196" t="s">
        <v>7</v>
      </c>
      <c r="BC194" s="195" t="s">
        <v>28</v>
      </c>
      <c r="BD194" s="196" t="s">
        <v>8</v>
      </c>
      <c r="BE194" s="197" t="s">
        <v>9</v>
      </c>
      <c r="BF194" s="196" t="s">
        <v>28</v>
      </c>
      <c r="BG194" s="196" t="s">
        <v>8</v>
      </c>
      <c r="BH194" s="197" t="s">
        <v>9</v>
      </c>
    </row>
    <row r="195" spans="2:60" ht="14.1" customHeight="1">
      <c r="X195" s="368" t="s">
        <v>183</v>
      </c>
      <c r="Y195" s="369"/>
      <c r="Z195" s="369"/>
      <c r="AA195" s="369"/>
      <c r="AB195" s="364" t="s">
        <v>15</v>
      </c>
      <c r="AC195" s="364"/>
      <c r="AD195" s="364"/>
      <c r="AE195" s="365"/>
      <c r="AF195" s="471"/>
      <c r="AG195" s="472"/>
      <c r="AH195" s="472"/>
      <c r="AI195" s="473"/>
      <c r="AJ195" s="130">
        <v>15</v>
      </c>
      <c r="AK195" s="131" t="str">
        <f>IF(AJ195="","","-")</f>
        <v>-</v>
      </c>
      <c r="AL195" s="132">
        <v>21</v>
      </c>
      <c r="AM195" s="394" t="str">
        <f>IF(AJ195&lt;&gt;"",IF(AJ195&gt;AL195,IF(AJ196&gt;AL196,"○",IF(AJ197&gt;AL197,"○","×")),IF(AJ196&gt;AL196,IF(AJ197&gt;AL197,"○","×"),"×")),"")</f>
        <v>×</v>
      </c>
      <c r="AN195" s="130">
        <v>20</v>
      </c>
      <c r="AO195" s="133" t="str">
        <f t="shared" ref="AO195:AO200" si="42">IF(AN195="","","-")</f>
        <v>-</v>
      </c>
      <c r="AP195" s="134">
        <v>22</v>
      </c>
      <c r="AQ195" s="394" t="str">
        <f>IF(AN195&lt;&gt;"",IF(AN195&gt;AP195,IF(AN196&gt;AP196,"○",IF(AN197&gt;AP197,"○","×")),IF(AN196&gt;AP196,IF(AN197&gt;AP197,"○","×"),"×")),"")</f>
        <v>×</v>
      </c>
      <c r="AR195" s="135">
        <v>21</v>
      </c>
      <c r="AS195" s="133" t="str">
        <f t="shared" ref="AS195:AS203" si="43">IF(AR195="","","-")</f>
        <v>-</v>
      </c>
      <c r="AT195" s="132">
        <v>13</v>
      </c>
      <c r="AU195" s="414" t="str">
        <f>IF(AR195&lt;&gt;"",IF(AR195&gt;AT195,IF(AR196&gt;AT196,"○",IF(AR197&gt;AT197,"○","×")),IF(AR196&gt;AT196,IF(AR197&gt;AT197,"○","×"),"×")),"")</f>
        <v>○</v>
      </c>
      <c r="AV195" s="415" t="s">
        <v>270</v>
      </c>
      <c r="AW195" s="416"/>
      <c r="AX195" s="416"/>
      <c r="AY195" s="417"/>
      <c r="AZ195" s="1"/>
      <c r="BA195" s="183"/>
      <c r="BB195" s="184"/>
      <c r="BC195" s="185"/>
      <c r="BD195" s="186"/>
      <c r="BE195" s="187"/>
      <c r="BF195" s="184"/>
      <c r="BG195" s="184"/>
      <c r="BH195" s="188"/>
    </row>
    <row r="196" spans="2:60" ht="14.1" customHeight="1">
      <c r="X196" s="345" t="s">
        <v>74</v>
      </c>
      <c r="Y196" s="346"/>
      <c r="Z196" s="346"/>
      <c r="AA196" s="346"/>
      <c r="AB196" s="351" t="s">
        <v>158</v>
      </c>
      <c r="AC196" s="351"/>
      <c r="AD196" s="351"/>
      <c r="AE196" s="352"/>
      <c r="AF196" s="474"/>
      <c r="AG196" s="430"/>
      <c r="AH196" s="430"/>
      <c r="AI196" s="431"/>
      <c r="AJ196" s="130">
        <v>13</v>
      </c>
      <c r="AK196" s="131" t="str">
        <f>IF(AJ196="","","-")</f>
        <v>-</v>
      </c>
      <c r="AL196" s="136">
        <v>21</v>
      </c>
      <c r="AM196" s="395"/>
      <c r="AN196" s="130">
        <v>13</v>
      </c>
      <c r="AO196" s="131" t="str">
        <f t="shared" si="42"/>
        <v>-</v>
      </c>
      <c r="AP196" s="132">
        <v>21</v>
      </c>
      <c r="AQ196" s="395"/>
      <c r="AR196" s="130">
        <v>21</v>
      </c>
      <c r="AS196" s="131" t="str">
        <f t="shared" si="43"/>
        <v>-</v>
      </c>
      <c r="AT196" s="132">
        <v>18</v>
      </c>
      <c r="AU196" s="410"/>
      <c r="AV196" s="401"/>
      <c r="AW196" s="402"/>
      <c r="AX196" s="402"/>
      <c r="AY196" s="403"/>
      <c r="AZ196" s="1"/>
      <c r="BA196" s="183">
        <f>COUNTIF(AF195:AU197,"○")</f>
        <v>1</v>
      </c>
      <c r="BB196" s="184">
        <f>COUNTIF(AF195:AU197,"×")</f>
        <v>2</v>
      </c>
      <c r="BC196" s="189">
        <f>(IF((AF195&gt;AH195),1,0))+(IF((AF196&gt;AH196),1,0))+(IF((AF197&gt;AH197),1,0))+(IF((AJ195&gt;AL195),1,0))+(IF((AJ196&gt;AL196),1,0))+(IF((AJ197&gt;AL197),1,0))+(IF((AN195&gt;AP195),1,0))+(IF((AN196&gt;AP196),1,0))+(IF((AN197&gt;AP197),1,0))+(IF((AR195&gt;AT195),1,0))+(IF((AR196&gt;AT196),1,0))+(IF((AR197&gt;AT197),1,0))</f>
        <v>2</v>
      </c>
      <c r="BD196" s="190">
        <f>(IF((AF195&lt;AH195),1,0))+(IF((AF196&lt;AH196),1,0))+(IF((AF197&lt;AH197),1,0))+(IF((AJ195&lt;AL195),1,0))+(IF((AJ196&lt;AL196),1,0))+(IF((AJ197&lt;AL197),1,0))+(IF((AN195&lt;AP195),1,0))+(IF((AN196&lt;AP196),1,0))+(IF((AN197&lt;AP197),1,0))+(IF((AR195&lt;AT195),1,0))+(IF((AR196&lt;AT196),1,0))+(IF((AR197&lt;AT197),1,0))</f>
        <v>4</v>
      </c>
      <c r="BE196" s="191">
        <f>BC196-BD196</f>
        <v>-2</v>
      </c>
      <c r="BF196" s="184">
        <f>SUM(AF195:AF197,AJ195:AJ197,AN195:AN197,AR195:AR197)</f>
        <v>103</v>
      </c>
      <c r="BG196" s="184">
        <f>SUM(AH195:AH197,AL195:AL197,AP195:AP197,AT195:AT197)</f>
        <v>116</v>
      </c>
      <c r="BH196" s="188">
        <f>BF196-BG196</f>
        <v>-13</v>
      </c>
    </row>
    <row r="197" spans="2:60" ht="14.1" customHeight="1">
      <c r="X197" s="462"/>
      <c r="Y197" s="463"/>
      <c r="Z197" s="463"/>
      <c r="AA197" s="463"/>
      <c r="AB197" s="469"/>
      <c r="AC197" s="469"/>
      <c r="AD197" s="469"/>
      <c r="AE197" s="470"/>
      <c r="AF197" s="475"/>
      <c r="AG197" s="433"/>
      <c r="AH197" s="433"/>
      <c r="AI197" s="434"/>
      <c r="AJ197" s="137"/>
      <c r="AK197" s="131" t="str">
        <f>IF(AJ197="","","-")</f>
        <v/>
      </c>
      <c r="AL197" s="138"/>
      <c r="AM197" s="396"/>
      <c r="AN197" s="137"/>
      <c r="AO197" s="139" t="str">
        <f t="shared" si="42"/>
        <v/>
      </c>
      <c r="AP197" s="138"/>
      <c r="AQ197" s="395"/>
      <c r="AR197" s="137"/>
      <c r="AS197" s="139" t="str">
        <f t="shared" si="43"/>
        <v/>
      </c>
      <c r="AT197" s="138"/>
      <c r="AU197" s="410"/>
      <c r="AV197" s="118">
        <f>BA196</f>
        <v>1</v>
      </c>
      <c r="AW197" s="53" t="s">
        <v>10</v>
      </c>
      <c r="AX197" s="53">
        <f>BB196</f>
        <v>2</v>
      </c>
      <c r="AY197" s="119" t="s">
        <v>7</v>
      </c>
      <c r="AZ197" s="1"/>
      <c r="BA197" s="183"/>
      <c r="BB197" s="184"/>
      <c r="BC197" s="183"/>
      <c r="BD197" s="184"/>
      <c r="BE197" s="188"/>
      <c r="BF197" s="184"/>
      <c r="BG197" s="184"/>
      <c r="BH197" s="188"/>
    </row>
    <row r="198" spans="2:60" ht="14.1" customHeight="1">
      <c r="X198" s="464" t="s">
        <v>184</v>
      </c>
      <c r="Y198" s="465"/>
      <c r="Z198" s="465"/>
      <c r="AA198" s="465"/>
      <c r="AB198" s="349" t="s">
        <v>35</v>
      </c>
      <c r="AC198" s="349"/>
      <c r="AD198" s="349"/>
      <c r="AE198" s="350"/>
      <c r="AF198" s="127">
        <f>IF(AL195="","",AL195)</f>
        <v>21</v>
      </c>
      <c r="AG198" s="131" t="str">
        <f t="shared" ref="AG198:AG206" si="44">IF(AF198="","","-")</f>
        <v>-</v>
      </c>
      <c r="AH198" s="140">
        <f>IF(AJ195="","",AJ195)</f>
        <v>15</v>
      </c>
      <c r="AI198" s="418" t="str">
        <f>IF(AM195="","",IF(AM195="○","×",IF(AM195="×","○")))</f>
        <v>○</v>
      </c>
      <c r="AJ198" s="426"/>
      <c r="AK198" s="427"/>
      <c r="AL198" s="427"/>
      <c r="AM198" s="428"/>
      <c r="AN198" s="130">
        <v>21</v>
      </c>
      <c r="AO198" s="131" t="str">
        <f t="shared" si="42"/>
        <v>-</v>
      </c>
      <c r="AP198" s="132">
        <v>15</v>
      </c>
      <c r="AQ198" s="397" t="str">
        <f>IF(AN198&lt;&gt;"",IF(AN198&gt;AP198,IF(AN199&gt;AP199,"○",IF(AN200&gt;AP200,"○","×")),IF(AN199&gt;AP199,IF(AN200&gt;AP200,"○","×"),"×")),"")</f>
        <v>○</v>
      </c>
      <c r="AR198" s="130">
        <v>21</v>
      </c>
      <c r="AS198" s="131" t="str">
        <f t="shared" si="43"/>
        <v>-</v>
      </c>
      <c r="AT198" s="132">
        <v>12</v>
      </c>
      <c r="AU198" s="409" t="str">
        <f>IF(AR198&lt;&gt;"",IF(AR198&gt;AT198,IF(AR199&gt;AT199,"○",IF(AR200&gt;AT200,"○","×")),IF(AR199&gt;AT199,IF(AR200&gt;AT200,"○","×"),"×")),"")</f>
        <v>○</v>
      </c>
      <c r="AV198" s="398" t="s">
        <v>269</v>
      </c>
      <c r="AW198" s="399"/>
      <c r="AX198" s="399"/>
      <c r="AY198" s="400"/>
      <c r="AZ198" s="1"/>
      <c r="BA198" s="185"/>
      <c r="BB198" s="186"/>
      <c r="BC198" s="185"/>
      <c r="BD198" s="186"/>
      <c r="BE198" s="187"/>
      <c r="BF198" s="186"/>
      <c r="BG198" s="186"/>
      <c r="BH198" s="187"/>
    </row>
    <row r="199" spans="2:60" ht="14.1" customHeight="1">
      <c r="X199" s="345" t="s">
        <v>185</v>
      </c>
      <c r="Y199" s="346"/>
      <c r="Z199" s="346"/>
      <c r="AA199" s="346"/>
      <c r="AB199" s="351" t="s">
        <v>15</v>
      </c>
      <c r="AC199" s="351"/>
      <c r="AD199" s="351"/>
      <c r="AE199" s="352"/>
      <c r="AF199" s="127">
        <f>IF(AL196="","",AL196)</f>
        <v>21</v>
      </c>
      <c r="AG199" s="131" t="str">
        <f t="shared" si="44"/>
        <v>-</v>
      </c>
      <c r="AH199" s="140">
        <f>IF(AJ196="","",AJ196)</f>
        <v>13</v>
      </c>
      <c r="AI199" s="419" t="str">
        <f>IF(AK196="","",AK196)</f>
        <v>-</v>
      </c>
      <c r="AJ199" s="429"/>
      <c r="AK199" s="430"/>
      <c r="AL199" s="430"/>
      <c r="AM199" s="431"/>
      <c r="AN199" s="130">
        <v>21</v>
      </c>
      <c r="AO199" s="131" t="str">
        <f t="shared" si="42"/>
        <v>-</v>
      </c>
      <c r="AP199" s="132">
        <v>10</v>
      </c>
      <c r="AQ199" s="395"/>
      <c r="AR199" s="130">
        <v>21</v>
      </c>
      <c r="AS199" s="131" t="str">
        <f t="shared" si="43"/>
        <v>-</v>
      </c>
      <c r="AT199" s="132">
        <v>18</v>
      </c>
      <c r="AU199" s="410"/>
      <c r="AV199" s="401"/>
      <c r="AW199" s="402"/>
      <c r="AX199" s="402"/>
      <c r="AY199" s="403"/>
      <c r="AZ199" s="1"/>
      <c r="BA199" s="183">
        <f>COUNTIF(AF198:AU200,"○")</f>
        <v>3</v>
      </c>
      <c r="BB199" s="184">
        <f>COUNTIF(AF198:AU200,"×")</f>
        <v>0</v>
      </c>
      <c r="BC199" s="189">
        <f>(IF((AF198&gt;AH198),1,0))+(IF((AF199&gt;AH199),1,0))+(IF((AF200&gt;AH200),1,0))+(IF((AJ198&gt;AL198),1,0))+(IF((AJ199&gt;AL199),1,0))+(IF((AJ200&gt;AL200),1,0))+(IF((AN198&gt;AP198),1,0))+(IF((AN199&gt;AP199),1,0))+(IF((AN200&gt;AP200),1,0))+(IF((AR198&gt;AT198),1,0))+(IF((AR199&gt;AT199),1,0))+(IF((AR200&gt;AT200),1,0))</f>
        <v>6</v>
      </c>
      <c r="BD199" s="190">
        <f>(IF((AF198&lt;AH198),1,0))+(IF((AF199&lt;AH199),1,0))+(IF((AF200&lt;AH200),1,0))+(IF((AJ198&lt;AL198),1,0))+(IF((AJ199&lt;AL199),1,0))+(IF((AJ200&lt;AL200),1,0))+(IF((AN198&lt;AP198),1,0))+(IF((AN199&lt;AP199),1,0))+(IF((AN200&lt;AP200),1,0))+(IF((AR198&lt;AT198),1,0))+(IF((AR199&lt;AT199),1,0))+(IF((AR200&lt;AT200),1,0))</f>
        <v>0</v>
      </c>
      <c r="BE199" s="191">
        <f>BC199-BD199</f>
        <v>6</v>
      </c>
      <c r="BF199" s="184">
        <f>SUM(AF198:AF200,AJ198:AJ200,AN198:AN200,AR198:AR200)</f>
        <v>126</v>
      </c>
      <c r="BG199" s="184">
        <f>SUM(AH198:AH200,AL198:AL200,AP198:AP200,AT198:AT200)</f>
        <v>83</v>
      </c>
      <c r="BH199" s="188">
        <f>BF199-BG199</f>
        <v>43</v>
      </c>
    </row>
    <row r="200" spans="2:60" ht="14.1" customHeight="1">
      <c r="X200" s="462"/>
      <c r="Y200" s="463"/>
      <c r="Z200" s="463"/>
      <c r="AA200" s="463"/>
      <c r="AB200" s="366"/>
      <c r="AC200" s="366"/>
      <c r="AD200" s="366"/>
      <c r="AE200" s="367"/>
      <c r="AF200" s="141" t="str">
        <f>IF(AL197="","",AL197)</f>
        <v/>
      </c>
      <c r="AG200" s="131" t="str">
        <f t="shared" si="44"/>
        <v/>
      </c>
      <c r="AH200" s="142" t="str">
        <f>IF(AJ197="","",AJ197)</f>
        <v/>
      </c>
      <c r="AI200" s="420" t="str">
        <f>IF(AK197="","",AK197)</f>
        <v/>
      </c>
      <c r="AJ200" s="432"/>
      <c r="AK200" s="433"/>
      <c r="AL200" s="433"/>
      <c r="AM200" s="434"/>
      <c r="AN200" s="137"/>
      <c r="AO200" s="131" t="str">
        <f t="shared" si="42"/>
        <v/>
      </c>
      <c r="AP200" s="138"/>
      <c r="AQ200" s="396"/>
      <c r="AR200" s="137"/>
      <c r="AS200" s="139" t="str">
        <f t="shared" si="43"/>
        <v/>
      </c>
      <c r="AT200" s="138"/>
      <c r="AU200" s="411"/>
      <c r="AV200" s="118">
        <f>BA199</f>
        <v>3</v>
      </c>
      <c r="AW200" s="53" t="s">
        <v>10</v>
      </c>
      <c r="AX200" s="53">
        <f>BB199</f>
        <v>0</v>
      </c>
      <c r="AY200" s="119" t="s">
        <v>7</v>
      </c>
      <c r="AZ200" s="1"/>
      <c r="BA200" s="192"/>
      <c r="BB200" s="193"/>
      <c r="BC200" s="192"/>
      <c r="BD200" s="193"/>
      <c r="BE200" s="194"/>
      <c r="BF200" s="193"/>
      <c r="BG200" s="193"/>
      <c r="BH200" s="194"/>
    </row>
    <row r="201" spans="2:60" ht="14.1" customHeight="1">
      <c r="X201" s="464" t="s">
        <v>23</v>
      </c>
      <c r="Y201" s="465"/>
      <c r="Z201" s="465"/>
      <c r="AA201" s="465"/>
      <c r="AB201" s="349" t="s">
        <v>22</v>
      </c>
      <c r="AC201" s="349"/>
      <c r="AD201" s="349"/>
      <c r="AE201" s="350"/>
      <c r="AF201" s="127">
        <f>IF(AP195="","",AP195)</f>
        <v>22</v>
      </c>
      <c r="AG201" s="143" t="str">
        <f t="shared" si="44"/>
        <v>-</v>
      </c>
      <c r="AH201" s="140">
        <f>IF(AN195="","",AN195)</f>
        <v>20</v>
      </c>
      <c r="AI201" s="418" t="str">
        <f>IF(AQ195="","",IF(AQ195="○","×",IF(AQ195="×","○")))</f>
        <v>○</v>
      </c>
      <c r="AJ201" s="144">
        <f>IF(AP198="","",AP198)</f>
        <v>15</v>
      </c>
      <c r="AK201" s="131" t="str">
        <f t="shared" ref="AK201:AK206" si="45">IF(AJ201="","","-")</f>
        <v>-</v>
      </c>
      <c r="AL201" s="140">
        <f>IF(AN198="","",AN198)</f>
        <v>21</v>
      </c>
      <c r="AM201" s="418" t="str">
        <f>IF(AQ198="","",IF(AQ198="○","×",IF(AQ198="×","○")))</f>
        <v>×</v>
      </c>
      <c r="AN201" s="426"/>
      <c r="AO201" s="427"/>
      <c r="AP201" s="427"/>
      <c r="AQ201" s="428"/>
      <c r="AR201" s="130">
        <v>21</v>
      </c>
      <c r="AS201" s="131" t="str">
        <f t="shared" si="43"/>
        <v>-</v>
      </c>
      <c r="AT201" s="132">
        <v>12</v>
      </c>
      <c r="AU201" s="410" t="str">
        <f>IF(AR201&lt;&gt;"",IF(AR201&gt;AT201,IF(AR202&gt;AT202,"○",IF(AR203&gt;AT203,"○","×")),IF(AR202&gt;AT202,IF(AR203&gt;AT203,"○","×"),"×")),"")</f>
        <v>○</v>
      </c>
      <c r="AV201" s="398" t="s">
        <v>267</v>
      </c>
      <c r="AW201" s="399"/>
      <c r="AX201" s="399"/>
      <c r="AY201" s="400"/>
      <c r="AZ201" s="1"/>
      <c r="BA201" s="183"/>
      <c r="BB201" s="184"/>
      <c r="BC201" s="183"/>
      <c r="BD201" s="184"/>
      <c r="BE201" s="188"/>
      <c r="BF201" s="184"/>
      <c r="BG201" s="184"/>
      <c r="BH201" s="188"/>
    </row>
    <row r="202" spans="2:60" ht="14.1" customHeight="1">
      <c r="X202" s="345" t="s">
        <v>33</v>
      </c>
      <c r="Y202" s="346"/>
      <c r="Z202" s="346"/>
      <c r="AA202" s="346"/>
      <c r="AB202" s="351" t="s">
        <v>15</v>
      </c>
      <c r="AC202" s="351"/>
      <c r="AD202" s="351"/>
      <c r="AE202" s="352"/>
      <c r="AF202" s="127">
        <f>IF(AP196="","",AP196)</f>
        <v>21</v>
      </c>
      <c r="AG202" s="131" t="str">
        <f t="shared" si="44"/>
        <v>-</v>
      </c>
      <c r="AH202" s="140">
        <f>IF(AN196="","",AN196)</f>
        <v>13</v>
      </c>
      <c r="AI202" s="419" t="str">
        <f>IF(AK199="","",AK199)</f>
        <v/>
      </c>
      <c r="AJ202" s="144">
        <f>IF(AP199="","",AP199)</f>
        <v>10</v>
      </c>
      <c r="AK202" s="131" t="str">
        <f t="shared" si="45"/>
        <v>-</v>
      </c>
      <c r="AL202" s="140">
        <f>IF(AN199="","",AN199)</f>
        <v>21</v>
      </c>
      <c r="AM202" s="419" t="str">
        <f>IF(AO199="","",AO199)</f>
        <v>-</v>
      </c>
      <c r="AN202" s="429"/>
      <c r="AO202" s="430"/>
      <c r="AP202" s="430"/>
      <c r="AQ202" s="431"/>
      <c r="AR202" s="130">
        <v>21</v>
      </c>
      <c r="AS202" s="131" t="str">
        <f t="shared" si="43"/>
        <v>-</v>
      </c>
      <c r="AT202" s="132">
        <v>6</v>
      </c>
      <c r="AU202" s="410"/>
      <c r="AV202" s="401"/>
      <c r="AW202" s="402"/>
      <c r="AX202" s="402"/>
      <c r="AY202" s="403"/>
      <c r="AZ202" s="1"/>
      <c r="BA202" s="183">
        <f>COUNTIF(AF201:AU203,"○")</f>
        <v>2</v>
      </c>
      <c r="BB202" s="184">
        <f>COUNTIF(AF201:AU203,"×")</f>
        <v>1</v>
      </c>
      <c r="BC202" s="189">
        <f>(IF((AF201&gt;AH201),1,0))+(IF((AF202&gt;AH202),1,0))+(IF((AF203&gt;AH203),1,0))+(IF((AJ201&gt;AL201),1,0))+(IF((AJ202&gt;AL202),1,0))+(IF((AJ203&gt;AL203),1,0))+(IF((AN201&gt;AP201),1,0))+(IF((AN202&gt;AP202),1,0))+(IF((AN203&gt;AP203),1,0))+(IF((AR201&gt;AT201),1,0))+(IF((AR202&gt;AT202),1,0))+(IF((AR203&gt;AT203),1,0))</f>
        <v>4</v>
      </c>
      <c r="BD202" s="190">
        <f>(IF((AF201&lt;AH201),1,0))+(IF((AF202&lt;AH202),1,0))+(IF((AF203&lt;AH203),1,0))+(IF((AJ201&lt;AL201),1,0))+(IF((AJ202&lt;AL202),1,0))+(IF((AJ203&lt;AL203),1,0))+(IF((AN201&lt;AP201),1,0))+(IF((AN202&lt;AP202),1,0))+(IF((AN203&lt;AP203),1,0))+(IF((AR201&lt;AT201),1,0))+(IF((AR202&lt;AT202),1,0))+(IF((AR203&lt;AT203),1,0))</f>
        <v>2</v>
      </c>
      <c r="BE202" s="191">
        <f>BC202-BD202</f>
        <v>2</v>
      </c>
      <c r="BF202" s="184">
        <f>SUM(AF201:AF203,AJ201:AJ203,AN201:AN203,AR201:AR203)</f>
        <v>110</v>
      </c>
      <c r="BG202" s="184">
        <f>SUM(AH201:AH203,AL201:AL203,AP201:AP203,AT201:AT203)</f>
        <v>93</v>
      </c>
      <c r="BH202" s="188">
        <f>BF202-BG202</f>
        <v>17</v>
      </c>
    </row>
    <row r="203" spans="2:60" ht="14.1" customHeight="1">
      <c r="X203" s="462"/>
      <c r="Y203" s="463"/>
      <c r="Z203" s="463"/>
      <c r="AA203" s="463"/>
      <c r="AB203" s="366"/>
      <c r="AC203" s="366"/>
      <c r="AD203" s="366"/>
      <c r="AE203" s="367"/>
      <c r="AF203" s="141" t="str">
        <f>IF(AP197="","",AP197)</f>
        <v/>
      </c>
      <c r="AG203" s="139" t="str">
        <f t="shared" si="44"/>
        <v/>
      </c>
      <c r="AH203" s="142" t="str">
        <f>IF(AN197="","",AN197)</f>
        <v/>
      </c>
      <c r="AI203" s="420" t="str">
        <f>IF(AK200="","",AK200)</f>
        <v/>
      </c>
      <c r="AJ203" s="145" t="str">
        <f>IF(AP200="","",AP200)</f>
        <v/>
      </c>
      <c r="AK203" s="131" t="str">
        <f t="shared" si="45"/>
        <v/>
      </c>
      <c r="AL203" s="142" t="str">
        <f>IF(AN200="","",AN200)</f>
        <v/>
      </c>
      <c r="AM203" s="420" t="str">
        <f>IF(AO200="","",AO200)</f>
        <v/>
      </c>
      <c r="AN203" s="432"/>
      <c r="AO203" s="433"/>
      <c r="AP203" s="433"/>
      <c r="AQ203" s="434"/>
      <c r="AR203" s="137"/>
      <c r="AS203" s="131" t="str">
        <f t="shared" si="43"/>
        <v/>
      </c>
      <c r="AT203" s="138"/>
      <c r="AU203" s="411"/>
      <c r="AV203" s="118">
        <f>BA202</f>
        <v>2</v>
      </c>
      <c r="AW203" s="53" t="s">
        <v>10</v>
      </c>
      <c r="AX203" s="53">
        <f>BB202</f>
        <v>1</v>
      </c>
      <c r="AY203" s="119" t="s">
        <v>7</v>
      </c>
      <c r="AZ203" s="1"/>
      <c r="BA203" s="183"/>
      <c r="BB203" s="184"/>
      <c r="BC203" s="183"/>
      <c r="BD203" s="184"/>
      <c r="BE203" s="188"/>
      <c r="BF203" s="184"/>
      <c r="BG203" s="184"/>
      <c r="BH203" s="188"/>
    </row>
    <row r="204" spans="2:60" ht="14.1" customHeight="1">
      <c r="X204" s="464" t="s">
        <v>239</v>
      </c>
      <c r="Y204" s="465"/>
      <c r="Z204" s="465"/>
      <c r="AA204" s="465"/>
      <c r="AB204" s="349" t="s">
        <v>263</v>
      </c>
      <c r="AC204" s="349"/>
      <c r="AD204" s="349"/>
      <c r="AE204" s="350"/>
      <c r="AF204" s="127">
        <f>IF(AT195="","",AT195)</f>
        <v>13</v>
      </c>
      <c r="AG204" s="131" t="str">
        <f t="shared" si="44"/>
        <v>-</v>
      </c>
      <c r="AH204" s="140">
        <f>IF(AR195="","",AR195)</f>
        <v>21</v>
      </c>
      <c r="AI204" s="418" t="str">
        <f>IF(AU195="","",IF(AU195="○","×",IF(AU195="×","○")))</f>
        <v>×</v>
      </c>
      <c r="AJ204" s="144">
        <f>IF(AT198="","",AT198)</f>
        <v>12</v>
      </c>
      <c r="AK204" s="143" t="str">
        <f t="shared" si="45"/>
        <v>-</v>
      </c>
      <c r="AL204" s="140">
        <f>IF(AR198="","",AR198)</f>
        <v>21</v>
      </c>
      <c r="AM204" s="418" t="str">
        <f>IF(AU198="","",IF(AU198="○","×",IF(AU198="×","○")))</f>
        <v>×</v>
      </c>
      <c r="AN204" s="146">
        <f>IF(AT201="","",AT201)</f>
        <v>12</v>
      </c>
      <c r="AO204" s="131" t="str">
        <f>IF(AN204="","","-")</f>
        <v>-</v>
      </c>
      <c r="AP204" s="147">
        <f>IF(AR201="","",AR201)</f>
        <v>21</v>
      </c>
      <c r="AQ204" s="418" t="str">
        <f>IF(AU201="","",IF(AU201="○","×",IF(AU201="×","○")))</f>
        <v>×</v>
      </c>
      <c r="AR204" s="426"/>
      <c r="AS204" s="427"/>
      <c r="AT204" s="427"/>
      <c r="AU204" s="457"/>
      <c r="AV204" s="398" t="s">
        <v>271</v>
      </c>
      <c r="AW204" s="399"/>
      <c r="AX204" s="399"/>
      <c r="AY204" s="400"/>
      <c r="AZ204" s="1"/>
      <c r="BA204" s="185"/>
      <c r="BB204" s="186"/>
      <c r="BC204" s="185"/>
      <c r="BD204" s="186"/>
      <c r="BE204" s="187"/>
      <c r="BF204" s="186"/>
      <c r="BG204" s="186"/>
      <c r="BH204" s="187"/>
    </row>
    <row r="205" spans="2:60" ht="14.1" customHeight="1">
      <c r="X205" s="345" t="s">
        <v>240</v>
      </c>
      <c r="Y205" s="346"/>
      <c r="Z205" s="346"/>
      <c r="AA205" s="346"/>
      <c r="AB205" s="351" t="s">
        <v>241</v>
      </c>
      <c r="AC205" s="351"/>
      <c r="AD205" s="351"/>
      <c r="AE205" s="352"/>
      <c r="AF205" s="127">
        <f>IF(AT196="","",AT196)</f>
        <v>18</v>
      </c>
      <c r="AG205" s="131" t="str">
        <f t="shared" si="44"/>
        <v>-</v>
      </c>
      <c r="AH205" s="140">
        <f>IF(AR196="","",AR196)</f>
        <v>21</v>
      </c>
      <c r="AI205" s="419" t="str">
        <f>IF(AK202="","",AK202)</f>
        <v>-</v>
      </c>
      <c r="AJ205" s="144">
        <f>IF(AT199="","",AT199)</f>
        <v>18</v>
      </c>
      <c r="AK205" s="131" t="str">
        <f t="shared" si="45"/>
        <v>-</v>
      </c>
      <c r="AL205" s="140">
        <f>IF(AR199="","",AR199)</f>
        <v>21</v>
      </c>
      <c r="AM205" s="419" t="str">
        <f>IF(AO202="","",AO202)</f>
        <v/>
      </c>
      <c r="AN205" s="144">
        <f>IF(AT202="","",AT202)</f>
        <v>6</v>
      </c>
      <c r="AO205" s="131" t="str">
        <f>IF(AN205="","","-")</f>
        <v>-</v>
      </c>
      <c r="AP205" s="140">
        <f>IF(AR202="","",AR202)</f>
        <v>21</v>
      </c>
      <c r="AQ205" s="419" t="str">
        <f>IF(AS202="","",AS202)</f>
        <v>-</v>
      </c>
      <c r="AR205" s="429"/>
      <c r="AS205" s="430"/>
      <c r="AT205" s="430"/>
      <c r="AU205" s="458"/>
      <c r="AV205" s="401"/>
      <c r="AW205" s="402"/>
      <c r="AX205" s="402"/>
      <c r="AY205" s="403"/>
      <c r="AZ205" s="1"/>
      <c r="BA205" s="183">
        <f>COUNTIF(AF204:AU206,"○")</f>
        <v>0</v>
      </c>
      <c r="BB205" s="184">
        <f>COUNTIF(AF204:AU206,"×")</f>
        <v>3</v>
      </c>
      <c r="BC205" s="189">
        <f>(IF((AF204&gt;AH204),1,0))+(IF((AF205&gt;AH205),1,0))+(IF((AF206&gt;AH206),1,0))+(IF((AJ204&gt;AL204),1,0))+(IF((AJ205&gt;AL205),1,0))+(IF((AJ206&gt;AL206),1,0))+(IF((AN204&gt;AP204),1,0))+(IF((AN205&gt;AP205),1,0))+(IF((AN206&gt;AP206),1,0))+(IF((AR204&gt;AT204),1,0))+(IF((AR205&gt;AT205),1,0))+(IF((AR206&gt;AT206),1,0))</f>
        <v>0</v>
      </c>
      <c r="BD205" s="190">
        <f>(IF((AF204&lt;AH204),1,0))+(IF((AF205&lt;AH205),1,0))+(IF((AF206&lt;AH206),1,0))+(IF((AJ204&lt;AL204),1,0))+(IF((AJ205&lt;AL205),1,0))+(IF((AJ206&lt;AL206),1,0))+(IF((AN204&lt;AP204),1,0))+(IF((AN205&lt;AP205),1,0))+(IF((AN206&lt;AP206),1,0))+(IF((AR204&lt;AT204),1,0))+(IF((AR205&lt;AT205),1,0))+(IF((AR206&lt;AT206),1,0))</f>
        <v>6</v>
      </c>
      <c r="BE205" s="191">
        <f>BC205-BD205</f>
        <v>-6</v>
      </c>
      <c r="BF205" s="184">
        <f>SUM(AF204:AF206,AJ204:AJ206,AN204:AN206,AR204:AR206)</f>
        <v>79</v>
      </c>
      <c r="BG205" s="184">
        <f>SUM(AH204:AH206,AL204:AL206,AP204:AP206,AT204:AT206)</f>
        <v>126</v>
      </c>
      <c r="BH205" s="188">
        <f>BF205-BG205</f>
        <v>-47</v>
      </c>
    </row>
    <row r="206" spans="2:60" ht="14.1" customHeight="1" thickBot="1">
      <c r="X206" s="460"/>
      <c r="Y206" s="461"/>
      <c r="Z206" s="461"/>
      <c r="AA206" s="461"/>
      <c r="AB206" s="353"/>
      <c r="AC206" s="353"/>
      <c r="AD206" s="353"/>
      <c r="AE206" s="354"/>
      <c r="AF206" s="148" t="str">
        <f>IF(AT197="","",AT197)</f>
        <v/>
      </c>
      <c r="AG206" s="149" t="str">
        <f t="shared" si="44"/>
        <v/>
      </c>
      <c r="AH206" s="150" t="str">
        <f>IF(AR197="","",AR197)</f>
        <v/>
      </c>
      <c r="AI206" s="466" t="str">
        <f>IF(AK203="","",AK203)</f>
        <v/>
      </c>
      <c r="AJ206" s="151" t="str">
        <f>IF(AT200="","",AT200)</f>
        <v/>
      </c>
      <c r="AK206" s="149" t="str">
        <f t="shared" si="45"/>
        <v/>
      </c>
      <c r="AL206" s="150" t="str">
        <f>IF(AR200="","",AR200)</f>
        <v/>
      </c>
      <c r="AM206" s="466" t="str">
        <f>IF(AO203="","",AO203)</f>
        <v/>
      </c>
      <c r="AN206" s="151" t="str">
        <f>IF(AT203="","",AT203)</f>
        <v/>
      </c>
      <c r="AO206" s="149" t="str">
        <f>IF(AN206="","","-")</f>
        <v/>
      </c>
      <c r="AP206" s="150" t="str">
        <f>IF(AR203="","",AR203)</f>
        <v/>
      </c>
      <c r="AQ206" s="466" t="str">
        <f>IF(AS203="","",AS203)</f>
        <v/>
      </c>
      <c r="AR206" s="442"/>
      <c r="AS206" s="443"/>
      <c r="AT206" s="443"/>
      <c r="AU206" s="459"/>
      <c r="AV206" s="120">
        <f>BA205</f>
        <v>0</v>
      </c>
      <c r="AW206" s="121" t="s">
        <v>10</v>
      </c>
      <c r="AX206" s="121">
        <f>BB205</f>
        <v>3</v>
      </c>
      <c r="AY206" s="122" t="s">
        <v>7</v>
      </c>
      <c r="AZ206" s="1"/>
      <c r="BA206" s="192"/>
      <c r="BB206" s="193"/>
      <c r="BC206" s="192"/>
      <c r="BD206" s="193"/>
      <c r="BE206" s="194"/>
      <c r="BF206" s="193"/>
      <c r="BG206" s="193"/>
      <c r="BH206" s="194"/>
    </row>
    <row r="207" spans="2:60" ht="15" customHeight="1">
      <c r="Y207" s="21"/>
      <c r="Z207" s="21"/>
      <c r="AA207" s="21"/>
      <c r="BE207" s="21"/>
      <c r="BF207" s="21"/>
      <c r="BG207" s="21"/>
    </row>
    <row r="208" spans="2:60" ht="15" customHeight="1">
      <c r="B208" s="65"/>
      <c r="C208" s="65"/>
      <c r="D208" s="65"/>
      <c r="E208" s="65"/>
      <c r="F208" s="65"/>
      <c r="G208" s="65"/>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5"/>
      <c r="AK208" s="35"/>
      <c r="AL208" s="81"/>
      <c r="AM208" s="81"/>
      <c r="AN208" s="81"/>
      <c r="AO208" s="81"/>
      <c r="AP208" s="81"/>
      <c r="AQ208" s="81"/>
      <c r="AR208" s="81"/>
      <c r="AS208" s="81"/>
      <c r="AT208" s="81"/>
      <c r="AU208" s="81"/>
      <c r="AV208" s="81"/>
      <c r="AW208" s="81"/>
      <c r="AX208" s="81"/>
      <c r="AY208" s="81"/>
      <c r="AZ208" s="81"/>
      <c r="BA208" s="81"/>
      <c r="BB208" s="81"/>
      <c r="BC208" s="81"/>
      <c r="BE208" s="21"/>
      <c r="BF208" s="21"/>
      <c r="BG208" s="21"/>
    </row>
    <row r="209" spans="2:68" ht="15" customHeight="1">
      <c r="B209" s="65"/>
      <c r="C209" s="65"/>
      <c r="D209" s="65"/>
      <c r="E209" s="65"/>
      <c r="F209" s="65"/>
      <c r="G209" s="65"/>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5"/>
      <c r="AK209" s="35"/>
      <c r="AL209" s="81"/>
      <c r="AM209" s="81"/>
      <c r="AN209" s="81"/>
      <c r="AO209" s="81"/>
      <c r="AP209" s="81"/>
      <c r="AQ209" s="81"/>
      <c r="AR209" s="81"/>
      <c r="AS209" s="81"/>
      <c r="AT209" s="81"/>
      <c r="AU209" s="81"/>
      <c r="AV209" s="81"/>
      <c r="AW209" s="81"/>
      <c r="AX209" s="81"/>
      <c r="AY209" s="81"/>
      <c r="AZ209" s="81"/>
      <c r="BA209" s="81"/>
      <c r="BB209" s="81"/>
      <c r="BC209" s="81"/>
      <c r="BE209" s="21"/>
      <c r="BF209" s="21"/>
      <c r="BG209" s="21"/>
    </row>
    <row r="210" spans="2:68" ht="15" customHeight="1" thickBot="1">
      <c r="B210" s="515" t="s">
        <v>93</v>
      </c>
      <c r="C210" s="515"/>
      <c r="D210" s="515"/>
      <c r="E210" s="515"/>
      <c r="F210" s="515"/>
      <c r="G210" s="515"/>
      <c r="H210" s="515"/>
      <c r="I210" s="515"/>
      <c r="J210" s="515"/>
      <c r="K210" s="60"/>
      <c r="L210" s="60"/>
      <c r="M210" s="60"/>
      <c r="N210" s="60"/>
      <c r="O210" s="60"/>
      <c r="P210" s="60"/>
      <c r="Q210" s="60"/>
      <c r="R210" s="60"/>
      <c r="S210" s="60"/>
      <c r="T210" s="60"/>
      <c r="U210" s="60"/>
      <c r="V210" s="60"/>
      <c r="W210" s="60"/>
      <c r="X210" s="60"/>
      <c r="Y210" s="60"/>
      <c r="Z210" s="60"/>
      <c r="AA210" s="60"/>
      <c r="AB210" s="57"/>
      <c r="AC210" s="57"/>
      <c r="AD210" s="57"/>
      <c r="AE210" s="57"/>
      <c r="AF210" s="57"/>
      <c r="AG210" s="57"/>
      <c r="AH210" s="57"/>
      <c r="AI210" s="57"/>
      <c r="AJ210" s="57"/>
      <c r="AK210" s="57"/>
      <c r="AL210" s="57"/>
      <c r="AM210" s="57"/>
      <c r="AN210" s="58"/>
      <c r="AO210" s="58"/>
      <c r="AP210" s="58"/>
      <c r="AQ210" s="58"/>
      <c r="AR210" s="58"/>
      <c r="AS210" s="58"/>
      <c r="AT210" s="58"/>
      <c r="AU210" s="58"/>
      <c r="AV210" s="58"/>
      <c r="AW210" s="58"/>
      <c r="AX210" s="58"/>
      <c r="AY210" s="58"/>
      <c r="AZ210" s="58"/>
      <c r="BA210" s="58"/>
      <c r="BB210" s="58"/>
      <c r="BC210" s="58"/>
      <c r="BD210" s="86"/>
      <c r="BE210" s="86"/>
      <c r="BF210" s="86"/>
      <c r="BG210" s="86"/>
      <c r="BH210" s="56"/>
      <c r="BI210" s="34"/>
    </row>
    <row r="211" spans="2:68" ht="14.1" customHeight="1">
      <c r="B211" s="515"/>
      <c r="C211" s="515"/>
      <c r="D211" s="515"/>
      <c r="E211" s="515"/>
      <c r="F211" s="515"/>
      <c r="G211" s="515"/>
      <c r="H211" s="515"/>
      <c r="I211" s="515"/>
      <c r="J211" s="515"/>
      <c r="K211" s="60"/>
      <c r="L211" s="60"/>
      <c r="M211" s="60"/>
      <c r="N211" s="60"/>
      <c r="O211" s="60"/>
      <c r="P211" s="60"/>
      <c r="Q211" s="60"/>
      <c r="R211" s="60"/>
      <c r="X211" s="355" t="s">
        <v>94</v>
      </c>
      <c r="Y211" s="356"/>
      <c r="Z211" s="356"/>
      <c r="AA211" s="356"/>
      <c r="AB211" s="356"/>
      <c r="AC211" s="356"/>
      <c r="AD211" s="356"/>
      <c r="AE211" s="357"/>
      <c r="AF211" s="447" t="str">
        <f>X213</f>
        <v>岸 幸子</v>
      </c>
      <c r="AG211" s="436"/>
      <c r="AH211" s="436"/>
      <c r="AI211" s="437"/>
      <c r="AJ211" s="435" t="str">
        <f>X216</f>
        <v>山本 響</v>
      </c>
      <c r="AK211" s="436"/>
      <c r="AL211" s="436"/>
      <c r="AM211" s="437"/>
      <c r="AN211" s="435" t="str">
        <f>X219</f>
        <v>木下 泉</v>
      </c>
      <c r="AO211" s="436"/>
      <c r="AP211" s="436"/>
      <c r="AQ211" s="437"/>
      <c r="AR211" s="435" t="str">
        <f>X222</f>
        <v>星川 凛</v>
      </c>
      <c r="AS211" s="436"/>
      <c r="AT211" s="436"/>
      <c r="AU211" s="436"/>
      <c r="AV211" s="435" t="str">
        <f>X225</f>
        <v>中山加奈子</v>
      </c>
      <c r="AW211" s="436"/>
      <c r="AX211" s="436"/>
      <c r="AY211" s="437"/>
      <c r="AZ211" s="439" t="s">
        <v>1</v>
      </c>
      <c r="BA211" s="440"/>
      <c r="BB211" s="440"/>
      <c r="BC211" s="441"/>
      <c r="BD211" s="87"/>
      <c r="BE211" s="386" t="s">
        <v>3</v>
      </c>
      <c r="BF211" s="387"/>
      <c r="BG211" s="388" t="s">
        <v>4</v>
      </c>
      <c r="BH211" s="389"/>
      <c r="BI211" s="390"/>
      <c r="BJ211" s="391" t="s">
        <v>5</v>
      </c>
      <c r="BK211" s="392"/>
      <c r="BL211" s="393"/>
    </row>
    <row r="212" spans="2:68" ht="14.1" customHeight="1" thickBot="1">
      <c r="B212" s="515"/>
      <c r="C212" s="515"/>
      <c r="D212" s="515"/>
      <c r="E212" s="515"/>
      <c r="F212" s="515"/>
      <c r="G212" s="515"/>
      <c r="H212" s="515"/>
      <c r="I212" s="515"/>
      <c r="J212" s="515"/>
      <c r="K212" s="60"/>
      <c r="L212" s="60"/>
      <c r="M212" s="60"/>
      <c r="N212" s="60"/>
      <c r="O212" s="60"/>
      <c r="P212" s="60"/>
      <c r="Q212" s="60"/>
      <c r="R212" s="60"/>
      <c r="X212" s="358"/>
      <c r="Y212" s="359"/>
      <c r="Z212" s="359"/>
      <c r="AA212" s="359"/>
      <c r="AB212" s="359"/>
      <c r="AC212" s="359"/>
      <c r="AD212" s="359"/>
      <c r="AE212" s="360"/>
      <c r="AF212" s="496" t="str">
        <f>X214</f>
        <v>阿部幹誉</v>
      </c>
      <c r="AG212" s="497"/>
      <c r="AH212" s="497"/>
      <c r="AI212" s="498"/>
      <c r="AJ212" s="499" t="str">
        <f>X217</f>
        <v>井川優杏</v>
      </c>
      <c r="AK212" s="497"/>
      <c r="AL212" s="497"/>
      <c r="AM212" s="498"/>
      <c r="AN212" s="499" t="str">
        <f>X220</f>
        <v>渡部 涼</v>
      </c>
      <c r="AO212" s="497"/>
      <c r="AP212" s="497"/>
      <c r="AQ212" s="498"/>
      <c r="AR212" s="499" t="str">
        <f>X223</f>
        <v>高橋柚杏</v>
      </c>
      <c r="AS212" s="497"/>
      <c r="AT212" s="497"/>
      <c r="AU212" s="497"/>
      <c r="AV212" s="499" t="str">
        <f>X226</f>
        <v>篠永ひとみ</v>
      </c>
      <c r="AW212" s="497"/>
      <c r="AX212" s="497"/>
      <c r="AY212" s="498"/>
      <c r="AZ212" s="522" t="s">
        <v>2</v>
      </c>
      <c r="BA212" s="523"/>
      <c r="BB212" s="523"/>
      <c r="BC212" s="524"/>
      <c r="BD212" s="87"/>
      <c r="BE212" s="195" t="s">
        <v>6</v>
      </c>
      <c r="BF212" s="196" t="s">
        <v>7</v>
      </c>
      <c r="BG212" s="195" t="s">
        <v>28</v>
      </c>
      <c r="BH212" s="196" t="s">
        <v>8</v>
      </c>
      <c r="BI212" s="197" t="s">
        <v>9</v>
      </c>
      <c r="BJ212" s="196" t="s">
        <v>28</v>
      </c>
      <c r="BK212" s="196" t="s">
        <v>8</v>
      </c>
      <c r="BL212" s="197" t="s">
        <v>9</v>
      </c>
    </row>
    <row r="213" spans="2:68" ht="14.1" customHeight="1">
      <c r="E213" s="361" t="s">
        <v>50</v>
      </c>
      <c r="F213" s="361"/>
      <c r="G213" s="361"/>
      <c r="H213" s="361"/>
      <c r="I213" s="361"/>
      <c r="J213" s="361"/>
      <c r="K213" s="361"/>
      <c r="L213" s="361"/>
      <c r="M213" s="361"/>
      <c r="N213" s="361"/>
      <c r="U213" s="519" t="s">
        <v>78</v>
      </c>
      <c r="V213" s="519"/>
      <c r="W213" s="520"/>
      <c r="X213" s="368" t="s">
        <v>186</v>
      </c>
      <c r="Y213" s="369"/>
      <c r="Z213" s="369"/>
      <c r="AA213" s="369"/>
      <c r="AB213" s="364" t="s">
        <v>145</v>
      </c>
      <c r="AC213" s="364"/>
      <c r="AD213" s="364"/>
      <c r="AE213" s="365"/>
      <c r="AF213" s="471"/>
      <c r="AG213" s="472"/>
      <c r="AH213" s="472"/>
      <c r="AI213" s="473"/>
      <c r="AJ213" s="130">
        <v>21</v>
      </c>
      <c r="AK213" s="131" t="str">
        <f>IF(AJ213="","","-")</f>
        <v>-</v>
      </c>
      <c r="AL213" s="132">
        <v>7</v>
      </c>
      <c r="AM213" s="394" t="str">
        <f>IF(AJ213&lt;&gt;"",IF(AJ213&gt;AL213,IF(AJ214&gt;AL214,"○",IF(AJ215&gt;AL215,"○","×")),IF(AJ214&gt;AL214,IF(AJ215&gt;AL215,"○","×"),"×")),"")</f>
        <v>○</v>
      </c>
      <c r="AN213" s="130">
        <v>11</v>
      </c>
      <c r="AO213" s="133" t="str">
        <f t="shared" ref="AO213:AO218" si="46">IF(AN213="","","-")</f>
        <v>-</v>
      </c>
      <c r="AP213" s="134">
        <v>21</v>
      </c>
      <c r="AQ213" s="394" t="str">
        <f>IF(AN213&lt;&gt;"",IF(AN213&gt;AP213,IF(AN214&gt;AP214,"○",IF(AN215&gt;AP215,"○","×")),IF(AN214&gt;AP214,IF(AN215&gt;AP215,"○","×"),"×")),"")</f>
        <v>○</v>
      </c>
      <c r="AR213" s="130">
        <v>21</v>
      </c>
      <c r="AS213" s="133" t="str">
        <f t="shared" ref="AS213:AS221" si="47">IF(AR213="","","-")</f>
        <v>-</v>
      </c>
      <c r="AT213" s="134">
        <v>9</v>
      </c>
      <c r="AU213" s="394" t="str">
        <f>IF(AR213&lt;&gt;"",IF(AR213&gt;AT213,IF(AR214&gt;AT214,"○",IF(AR215&gt;AT215,"○","×")),IF(AR214&gt;AT214,IF(AR215&gt;AT215,"○","×"),"×")),"")</f>
        <v>○</v>
      </c>
      <c r="AV213" s="130">
        <v>13</v>
      </c>
      <c r="AW213" s="133" t="str">
        <f t="shared" ref="AW213:AW224" si="48">IF(AV213="","","-")</f>
        <v>-</v>
      </c>
      <c r="AX213" s="134">
        <v>21</v>
      </c>
      <c r="AY213" s="414" t="str">
        <f>IF(AV213&lt;&gt;"",IF(AV213&gt;AX213,IF(AV214&gt;AX214,"○",IF(AV215&gt;AX215,"○","×")),IF(AV214&gt;AX214,IF(AV215&gt;AX215,"○","×"),"×")),"")</f>
        <v>×</v>
      </c>
      <c r="AZ213" s="415" t="s">
        <v>257</v>
      </c>
      <c r="BA213" s="416"/>
      <c r="BB213" s="416"/>
      <c r="BC213" s="417"/>
      <c r="BD213" s="19"/>
      <c r="BE213" s="202"/>
      <c r="BF213" s="203"/>
      <c r="BG213" s="204"/>
      <c r="BH213" s="205"/>
      <c r="BI213" s="206"/>
      <c r="BJ213" s="203"/>
      <c r="BK213" s="203"/>
      <c r="BL213" s="206"/>
    </row>
    <row r="214" spans="2:68" ht="14.1" customHeight="1">
      <c r="B214" s="521" t="s">
        <v>44</v>
      </c>
      <c r="C214" s="521"/>
      <c r="D214" s="521"/>
      <c r="E214" s="362"/>
      <c r="F214" s="362"/>
      <c r="G214" s="362"/>
      <c r="H214" s="362"/>
      <c r="I214" s="362"/>
      <c r="J214" s="362"/>
      <c r="K214" s="362"/>
      <c r="L214" s="362"/>
      <c r="M214" s="362"/>
      <c r="N214" s="362"/>
      <c r="U214" s="519"/>
      <c r="V214" s="519"/>
      <c r="W214" s="520"/>
      <c r="X214" s="345" t="s">
        <v>40</v>
      </c>
      <c r="Y214" s="346"/>
      <c r="Z214" s="346"/>
      <c r="AA214" s="346"/>
      <c r="AB214" s="351" t="s">
        <v>135</v>
      </c>
      <c r="AC214" s="351"/>
      <c r="AD214" s="351"/>
      <c r="AE214" s="352"/>
      <c r="AF214" s="474"/>
      <c r="AG214" s="430"/>
      <c r="AH214" s="430"/>
      <c r="AI214" s="431"/>
      <c r="AJ214" s="130">
        <v>21</v>
      </c>
      <c r="AK214" s="131" t="str">
        <f>IF(AJ214="","","-")</f>
        <v>-</v>
      </c>
      <c r="AL214" s="136">
        <v>9</v>
      </c>
      <c r="AM214" s="395"/>
      <c r="AN214" s="130">
        <v>21</v>
      </c>
      <c r="AO214" s="131" t="str">
        <f t="shared" si="46"/>
        <v>-</v>
      </c>
      <c r="AP214" s="132">
        <v>13</v>
      </c>
      <c r="AQ214" s="395"/>
      <c r="AR214" s="130">
        <v>21</v>
      </c>
      <c r="AS214" s="131" t="str">
        <f t="shared" si="47"/>
        <v>-</v>
      </c>
      <c r="AT214" s="132">
        <v>5</v>
      </c>
      <c r="AU214" s="395"/>
      <c r="AV214" s="130">
        <v>8</v>
      </c>
      <c r="AW214" s="131" t="str">
        <f t="shared" si="48"/>
        <v>-</v>
      </c>
      <c r="AX214" s="132">
        <v>21</v>
      </c>
      <c r="AY214" s="410"/>
      <c r="AZ214" s="401"/>
      <c r="BA214" s="402"/>
      <c r="BB214" s="402"/>
      <c r="BC214" s="403"/>
      <c r="BD214" s="19"/>
      <c r="BE214" s="202">
        <f>COUNTIF(AF213:AY215,"○")</f>
        <v>3</v>
      </c>
      <c r="BF214" s="203">
        <f>COUNTIF(AF213:AY215,"×")</f>
        <v>1</v>
      </c>
      <c r="BG214" s="204">
        <f>(IF((AF213&gt;AH213),1,0))+(IF((AF214&gt;AH214),1,0))+(IF((AF215&gt;AH215),1,0))+(IF((AJ213&gt;AL213),1,0))+(IF((AJ214&gt;AL214),1,0))+(IF((AJ215&gt;AL215),1,0))+(IF((AN213&gt;AP213),1,0))+(IF((AN214&gt;AP214),1,0))+(IF((AN215&gt;AP215),1,0))+(IF((AR213&gt;AT213),1,0))+(IF((AR214&gt;AT214),1,0))+(IF((AR215&gt;AT215),1,0))+(IF((AV213&gt;AX213),1,0))+(IF((AV214&gt;AX214),1,0))+(IF((AV215&gt;AX215),1,0))</f>
        <v>6</v>
      </c>
      <c r="BH214" s="205">
        <f>(IF((AF213&lt;AH213),1,0))+(IF((AF214&lt;AH214),1,0))+(IF((AF215&lt;AH215),1,0))+(IF((AJ213&lt;AL213),1,0))+(IF((AJ214&lt;AL214),1,0))+(IF((AJ215&lt;AL215),1,0))+(IF((AN213&lt;AP213),1,0))+(IF((AN214&lt;AP214),1,0))+(IF((AN215&lt;AP215),1,0))+(IF((AR213&lt;AT213),1,0))+(IF((AR214&lt;AT214),1,0))+(IF((AR215&lt;AT215),1,0))+(IF((AV213&lt;AX213),1,0))+(IF((AV214&lt;AX214),1,0))+(IF((AV215&lt;AX215),1,0))</f>
        <v>3</v>
      </c>
      <c r="BI214" s="208">
        <f>BG214-BH214</f>
        <v>3</v>
      </c>
      <c r="BJ214" s="203">
        <f>SUM(AF213:AF215,AJ213:AJ215,AN213:AN215,AR213:AR215,AV213:AV215)</f>
        <v>158</v>
      </c>
      <c r="BK214" s="203">
        <f>SUM(AH213:AH215,AL213:AL215,AP213:AP215,AT213:AT215,AX213:AX215)</f>
        <v>121</v>
      </c>
      <c r="BL214" s="206">
        <f>BJ214-BK214</f>
        <v>37</v>
      </c>
      <c r="BN214" s="48"/>
      <c r="BO214" s="48"/>
    </row>
    <row r="215" spans="2:68" ht="14.1" customHeight="1">
      <c r="B215" s="521"/>
      <c r="C215" s="521"/>
      <c r="D215" s="521"/>
      <c r="E215" s="372" t="str">
        <f>X225</f>
        <v>中山加奈子</v>
      </c>
      <c r="F215" s="373"/>
      <c r="G215" s="373"/>
      <c r="H215" s="373"/>
      <c r="I215" s="373"/>
      <c r="J215" s="373"/>
      <c r="K215" s="376" t="str">
        <f>AB225</f>
        <v>スイトマ</v>
      </c>
      <c r="L215" s="376"/>
      <c r="M215" s="376"/>
      <c r="N215" s="376"/>
      <c r="O215" s="376"/>
      <c r="P215" s="377"/>
      <c r="U215" s="93"/>
      <c r="V215" s="93"/>
      <c r="W215" s="25"/>
      <c r="X215" s="462"/>
      <c r="Y215" s="463"/>
      <c r="Z215" s="463"/>
      <c r="AA215" s="463"/>
      <c r="AB215" s="366"/>
      <c r="AC215" s="366"/>
      <c r="AD215" s="366"/>
      <c r="AE215" s="367"/>
      <c r="AF215" s="475"/>
      <c r="AG215" s="433"/>
      <c r="AH215" s="433"/>
      <c r="AI215" s="434"/>
      <c r="AJ215" s="137"/>
      <c r="AK215" s="131" t="str">
        <f>IF(AJ215="","","-")</f>
        <v/>
      </c>
      <c r="AL215" s="138"/>
      <c r="AM215" s="396"/>
      <c r="AN215" s="137">
        <v>21</v>
      </c>
      <c r="AO215" s="139" t="str">
        <f t="shared" si="46"/>
        <v>-</v>
      </c>
      <c r="AP215" s="138">
        <v>15</v>
      </c>
      <c r="AQ215" s="395"/>
      <c r="AR215" s="130"/>
      <c r="AS215" s="131" t="str">
        <f t="shared" si="47"/>
        <v/>
      </c>
      <c r="AT215" s="132"/>
      <c r="AU215" s="395"/>
      <c r="AV215" s="130"/>
      <c r="AW215" s="131" t="str">
        <f t="shared" si="48"/>
        <v/>
      </c>
      <c r="AX215" s="132"/>
      <c r="AY215" s="410"/>
      <c r="AZ215" s="118">
        <f>BE214</f>
        <v>3</v>
      </c>
      <c r="BA215" s="53" t="s">
        <v>10</v>
      </c>
      <c r="BB215" s="53">
        <f>BF214</f>
        <v>1</v>
      </c>
      <c r="BC215" s="119" t="s">
        <v>7</v>
      </c>
      <c r="BD215" s="19"/>
      <c r="BE215" s="202"/>
      <c r="BF215" s="203"/>
      <c r="BG215" s="204"/>
      <c r="BH215" s="205"/>
      <c r="BI215" s="206"/>
      <c r="BJ215" s="203"/>
      <c r="BK215" s="203"/>
      <c r="BL215" s="206"/>
      <c r="BN215" s="48"/>
      <c r="BO215" s="48"/>
    </row>
    <row r="216" spans="2:68" ht="14.1" customHeight="1">
      <c r="B216" s="521"/>
      <c r="C216" s="521"/>
      <c r="D216" s="521"/>
      <c r="E216" s="374"/>
      <c r="F216" s="375"/>
      <c r="G216" s="375"/>
      <c r="H216" s="375"/>
      <c r="I216" s="375"/>
      <c r="J216" s="375"/>
      <c r="K216" s="378"/>
      <c r="L216" s="378"/>
      <c r="M216" s="378"/>
      <c r="N216" s="378"/>
      <c r="O216" s="378"/>
      <c r="P216" s="379"/>
      <c r="U216" s="519" t="s">
        <v>80</v>
      </c>
      <c r="V216" s="519"/>
      <c r="W216" s="520"/>
      <c r="X216" s="464" t="s">
        <v>187</v>
      </c>
      <c r="Y216" s="465"/>
      <c r="Z216" s="465"/>
      <c r="AA216" s="465"/>
      <c r="AB216" s="349" t="s">
        <v>72</v>
      </c>
      <c r="AC216" s="349"/>
      <c r="AD216" s="349"/>
      <c r="AE216" s="350"/>
      <c r="AF216" s="127">
        <f>IF(AL213="","",AL213)</f>
        <v>7</v>
      </c>
      <c r="AG216" s="131" t="str">
        <f t="shared" ref="AG216:AG227" si="49">IF(AF216="","","-")</f>
        <v>-</v>
      </c>
      <c r="AH216" s="140">
        <f>IF(AJ213="","",AJ213)</f>
        <v>21</v>
      </c>
      <c r="AI216" s="418" t="str">
        <f>IF(AM213="","",IF(AM213="○","×",IF(AM213="×","○")))</f>
        <v>×</v>
      </c>
      <c r="AJ216" s="426"/>
      <c r="AK216" s="427"/>
      <c r="AL216" s="427"/>
      <c r="AM216" s="428"/>
      <c r="AN216" s="130">
        <v>8</v>
      </c>
      <c r="AO216" s="131" t="str">
        <f t="shared" si="46"/>
        <v>-</v>
      </c>
      <c r="AP216" s="132">
        <v>21</v>
      </c>
      <c r="AQ216" s="397" t="str">
        <f>IF(AN216&lt;&gt;"",IF(AN216&gt;AP216,IF(AN217&gt;AP217,"○",IF(AN218&gt;AP218,"○","×")),IF(AN217&gt;AP217,IF(AN218&gt;AP218,"○","×"),"×")),"")</f>
        <v>×</v>
      </c>
      <c r="AR216" s="152">
        <v>10</v>
      </c>
      <c r="AS216" s="143" t="str">
        <f t="shared" si="47"/>
        <v>-</v>
      </c>
      <c r="AT216" s="153">
        <v>21</v>
      </c>
      <c r="AU216" s="397" t="str">
        <f>IF(AR216&lt;&gt;"",IF(AR216&gt;AT216,IF(AR217&gt;AT217,"○",IF(AR218&gt;AT218,"○","×")),IF(AR217&gt;AT217,IF(AR218&gt;AT218,"○","×"),"×")),"")</f>
        <v>×</v>
      </c>
      <c r="AV216" s="152">
        <v>5</v>
      </c>
      <c r="AW216" s="143" t="str">
        <f t="shared" si="48"/>
        <v>-</v>
      </c>
      <c r="AX216" s="153">
        <v>21</v>
      </c>
      <c r="AY216" s="409" t="str">
        <f>IF(AV216&lt;&gt;"",IF(AV216&gt;AX216,IF(AV217&gt;AX217,"○",IF(AV218&gt;AX218,"○","×")),IF(AV217&gt;AX217,IF(AV218&gt;AX218,"○","×"),"×")),"")</f>
        <v>×</v>
      </c>
      <c r="AZ216" s="398" t="s">
        <v>262</v>
      </c>
      <c r="BA216" s="399"/>
      <c r="BB216" s="399"/>
      <c r="BC216" s="400"/>
      <c r="BD216" s="19"/>
      <c r="BE216" s="209"/>
      <c r="BF216" s="210"/>
      <c r="BG216" s="211"/>
      <c r="BH216" s="212"/>
      <c r="BI216" s="213"/>
      <c r="BJ216" s="210"/>
      <c r="BK216" s="210"/>
      <c r="BL216" s="213"/>
      <c r="BN216" s="48"/>
      <c r="BO216" s="48"/>
    </row>
    <row r="217" spans="2:68" ht="14.1" customHeight="1">
      <c r="E217" s="372" t="str">
        <f>X226</f>
        <v>篠永ひとみ</v>
      </c>
      <c r="F217" s="373"/>
      <c r="G217" s="373"/>
      <c r="H217" s="373"/>
      <c r="I217" s="373"/>
      <c r="J217" s="373"/>
      <c r="K217" s="376" t="str">
        <f>AB226</f>
        <v>スイトマ</v>
      </c>
      <c r="L217" s="376"/>
      <c r="M217" s="376"/>
      <c r="N217" s="376"/>
      <c r="O217" s="376"/>
      <c r="P217" s="377"/>
      <c r="U217" s="519"/>
      <c r="V217" s="519"/>
      <c r="W217" s="520"/>
      <c r="X217" s="345" t="s">
        <v>195</v>
      </c>
      <c r="Y217" s="346"/>
      <c r="Z217" s="346"/>
      <c r="AA217" s="346"/>
      <c r="AB217" s="351" t="s">
        <v>72</v>
      </c>
      <c r="AC217" s="351"/>
      <c r="AD217" s="351"/>
      <c r="AE217" s="352"/>
      <c r="AF217" s="127">
        <f>IF(AL214="","",AL214)</f>
        <v>9</v>
      </c>
      <c r="AG217" s="131" t="str">
        <f t="shared" si="49"/>
        <v>-</v>
      </c>
      <c r="AH217" s="140">
        <f>IF(AJ214="","",AJ214)</f>
        <v>21</v>
      </c>
      <c r="AI217" s="419" t="str">
        <f>IF(AK214="","",AK214)</f>
        <v>-</v>
      </c>
      <c r="AJ217" s="429"/>
      <c r="AK217" s="430"/>
      <c r="AL217" s="430"/>
      <c r="AM217" s="431"/>
      <c r="AN217" s="130">
        <v>4</v>
      </c>
      <c r="AO217" s="131" t="str">
        <f t="shared" si="46"/>
        <v>-</v>
      </c>
      <c r="AP217" s="132">
        <v>21</v>
      </c>
      <c r="AQ217" s="395"/>
      <c r="AR217" s="130">
        <v>15</v>
      </c>
      <c r="AS217" s="131" t="str">
        <f t="shared" si="47"/>
        <v>-</v>
      </c>
      <c r="AT217" s="132">
        <v>21</v>
      </c>
      <c r="AU217" s="395"/>
      <c r="AV217" s="130">
        <v>8</v>
      </c>
      <c r="AW217" s="131" t="str">
        <f t="shared" si="48"/>
        <v>-</v>
      </c>
      <c r="AX217" s="132">
        <v>21</v>
      </c>
      <c r="AY217" s="410"/>
      <c r="AZ217" s="401"/>
      <c r="BA217" s="402"/>
      <c r="BB217" s="402"/>
      <c r="BC217" s="403"/>
      <c r="BD217" s="19"/>
      <c r="BE217" s="202">
        <f>COUNTIF(AF216:AY218,"○")</f>
        <v>0</v>
      </c>
      <c r="BF217" s="203">
        <f>COUNTIF(AF216:AY218,"×")</f>
        <v>4</v>
      </c>
      <c r="BG217" s="204">
        <f>(IF((AF216&gt;AH216),1,0))+(IF((AF217&gt;AH217),1,0))+(IF((AF218&gt;AH218),1,0))+(IF((AJ216&gt;AL216),1,0))+(IF((AJ217&gt;AL217),1,0))+(IF((AJ218&gt;AL218),1,0))+(IF((AN216&gt;AP216),1,0))+(IF((AN217&gt;AP217),1,0))+(IF((AN218&gt;AP218),1,0))+(IF((AR216&gt;AT216),1,0))+(IF((AR217&gt;AT217),1,0))+(IF((AR218&gt;AT218),1,0))+(IF((AV216&gt;AX216),1,0))+(IF((AV217&gt;AX217),1,0))+(IF((AV218&gt;AX218),1,0))</f>
        <v>0</v>
      </c>
      <c r="BH217" s="205">
        <f>(IF((AF216&lt;AH216),1,0))+(IF((AF217&lt;AH217),1,0))+(IF((AF218&lt;AH218),1,0))+(IF((AJ216&lt;AL216),1,0))+(IF((AJ217&lt;AL217),1,0))+(IF((AJ218&lt;AL218),1,0))+(IF((AN216&lt;AP216),1,0))+(IF((AN217&lt;AP217),1,0))+(IF((AN218&lt;AP218),1,0))+(IF((AR216&lt;AT216),1,0))+(IF((AR217&lt;AT217),1,0))+(IF((AR218&lt;AT218),1,0))+(IF((AV216&lt;AX216),1,0))+(IF((AV217&lt;AX217),1,0))+(IF((AV218&lt;AX218),1,0))</f>
        <v>8</v>
      </c>
      <c r="BI217" s="208">
        <f>BG217-BH217</f>
        <v>-8</v>
      </c>
      <c r="BJ217" s="203">
        <f>SUM(AF216:AF218,AJ216:AJ218,AN216:AN218,AR216:AR218,AV216:AV218)</f>
        <v>66</v>
      </c>
      <c r="BK217" s="203">
        <f>SUM(AH216:AH218,AL216:AL218,AP216:AP218,AT216:AT218,AX216:AX218)</f>
        <v>168</v>
      </c>
      <c r="BL217" s="206">
        <f>BJ217-BK217</f>
        <v>-102</v>
      </c>
      <c r="BN217" s="113"/>
      <c r="BO217" s="113"/>
    </row>
    <row r="218" spans="2:68" ht="14.1" customHeight="1">
      <c r="E218" s="374"/>
      <c r="F218" s="375"/>
      <c r="G218" s="375"/>
      <c r="H218" s="375"/>
      <c r="I218" s="375"/>
      <c r="J218" s="375"/>
      <c r="K218" s="378"/>
      <c r="L218" s="378"/>
      <c r="M218" s="378"/>
      <c r="N218" s="378"/>
      <c r="O218" s="378"/>
      <c r="P218" s="379"/>
      <c r="U218" s="93"/>
      <c r="V218" s="93"/>
      <c r="W218" s="25"/>
      <c r="X218" s="462"/>
      <c r="Y218" s="463"/>
      <c r="Z218" s="463"/>
      <c r="AA218" s="463"/>
      <c r="AB218" s="366"/>
      <c r="AC218" s="366"/>
      <c r="AD218" s="366"/>
      <c r="AE218" s="367"/>
      <c r="AF218" s="141" t="str">
        <f>IF(AL215="","",AL215)</f>
        <v/>
      </c>
      <c r="AG218" s="131" t="str">
        <f t="shared" si="49"/>
        <v/>
      </c>
      <c r="AH218" s="142" t="str">
        <f>IF(AJ215="","",AJ215)</f>
        <v/>
      </c>
      <c r="AI218" s="420" t="str">
        <f>IF(AK215="","",AK215)</f>
        <v/>
      </c>
      <c r="AJ218" s="432"/>
      <c r="AK218" s="433"/>
      <c r="AL218" s="433"/>
      <c r="AM218" s="434"/>
      <c r="AN218" s="137"/>
      <c r="AO218" s="131" t="str">
        <f t="shared" si="46"/>
        <v/>
      </c>
      <c r="AP218" s="138"/>
      <c r="AQ218" s="396"/>
      <c r="AR218" s="137"/>
      <c r="AS218" s="139" t="str">
        <f t="shared" si="47"/>
        <v/>
      </c>
      <c r="AT218" s="138"/>
      <c r="AU218" s="396"/>
      <c r="AV218" s="137"/>
      <c r="AW218" s="139" t="str">
        <f t="shared" si="48"/>
        <v/>
      </c>
      <c r="AX218" s="138"/>
      <c r="AY218" s="410"/>
      <c r="AZ218" s="118">
        <f>BE217</f>
        <v>0</v>
      </c>
      <c r="BA218" s="53" t="s">
        <v>10</v>
      </c>
      <c r="BB218" s="53">
        <f>BF217</f>
        <v>4</v>
      </c>
      <c r="BC218" s="119" t="s">
        <v>7</v>
      </c>
      <c r="BD218" s="19"/>
      <c r="BE218" s="215"/>
      <c r="BF218" s="216"/>
      <c r="BG218" s="217"/>
      <c r="BH218" s="218"/>
      <c r="BI218" s="219"/>
      <c r="BJ218" s="216"/>
      <c r="BK218" s="216"/>
      <c r="BL218" s="219"/>
      <c r="BN218" s="113"/>
      <c r="BO218" s="113"/>
    </row>
    <row r="219" spans="2:68" ht="14.1" customHeight="1">
      <c r="E219" s="363" t="s">
        <v>96</v>
      </c>
      <c r="F219" s="363"/>
      <c r="G219" s="363"/>
      <c r="H219" s="363"/>
      <c r="I219" s="363"/>
      <c r="J219" s="363"/>
      <c r="K219" s="363"/>
      <c r="L219" s="363"/>
      <c r="M219" s="363"/>
      <c r="N219" s="363"/>
      <c r="U219" s="519" t="s">
        <v>80</v>
      </c>
      <c r="V219" s="519"/>
      <c r="W219" s="520"/>
      <c r="X219" s="464" t="s">
        <v>188</v>
      </c>
      <c r="Y219" s="465"/>
      <c r="Z219" s="465"/>
      <c r="AA219" s="465"/>
      <c r="AB219" s="349" t="s">
        <v>142</v>
      </c>
      <c r="AC219" s="349"/>
      <c r="AD219" s="349"/>
      <c r="AE219" s="350"/>
      <c r="AF219" s="127">
        <f>IF(AP213="","",AP213)</f>
        <v>21</v>
      </c>
      <c r="AG219" s="143" t="str">
        <f t="shared" si="49"/>
        <v>-</v>
      </c>
      <c r="AH219" s="140">
        <f>IF(AN213="","",AN213)</f>
        <v>11</v>
      </c>
      <c r="AI219" s="418" t="str">
        <f>IF(AQ213="","",IF(AQ213="○","×",IF(AQ213="×","○")))</f>
        <v>×</v>
      </c>
      <c r="AJ219" s="144">
        <f>IF(AP216="","",AP216)</f>
        <v>21</v>
      </c>
      <c r="AK219" s="131" t="str">
        <f t="shared" ref="AK219:AK227" si="50">IF(AJ219="","","-")</f>
        <v>-</v>
      </c>
      <c r="AL219" s="140">
        <f>IF(AN216="","",AN216)</f>
        <v>8</v>
      </c>
      <c r="AM219" s="418" t="str">
        <f>IF(AQ216="","",IF(AQ216="○","×",IF(AQ216="×","○")))</f>
        <v>○</v>
      </c>
      <c r="AN219" s="426"/>
      <c r="AO219" s="427"/>
      <c r="AP219" s="427"/>
      <c r="AQ219" s="428"/>
      <c r="AR219" s="130">
        <v>21</v>
      </c>
      <c r="AS219" s="131" t="str">
        <f t="shared" si="47"/>
        <v>-</v>
      </c>
      <c r="AT219" s="132">
        <v>11</v>
      </c>
      <c r="AU219" s="395" t="str">
        <f>IF(AR219&lt;&gt;"",IF(AR219&gt;AT219,IF(AR220&gt;AT220,"○",IF(AR221&gt;AT221,"○","×")),IF(AR220&gt;AT220,IF(AR221&gt;AT221,"○","×"),"×")),"")</f>
        <v>○</v>
      </c>
      <c r="AV219" s="130">
        <v>10</v>
      </c>
      <c r="AW219" s="131" t="str">
        <f t="shared" si="48"/>
        <v>-</v>
      </c>
      <c r="AX219" s="132">
        <v>21</v>
      </c>
      <c r="AY219" s="409" t="str">
        <f>IF(AV219&lt;&gt;"",IF(AV219&gt;AX219,IF(AV220&gt;AX220,"○",IF(AV221&gt;AX221,"○","×")),IF(AV220&gt;AX220,IF(AV221&gt;AX221,"○","×"),"×")),"")</f>
        <v>×</v>
      </c>
      <c r="AZ219" s="398" t="s">
        <v>258</v>
      </c>
      <c r="BA219" s="399"/>
      <c r="BB219" s="399"/>
      <c r="BC219" s="400"/>
      <c r="BD219" s="19"/>
      <c r="BE219" s="202"/>
      <c r="BF219" s="203"/>
      <c r="BG219" s="204"/>
      <c r="BH219" s="205"/>
      <c r="BI219" s="206"/>
      <c r="BJ219" s="203"/>
      <c r="BK219" s="203"/>
      <c r="BL219" s="206"/>
      <c r="BN219" s="48"/>
      <c r="BO219" s="48"/>
    </row>
    <row r="220" spans="2:68" ht="14.1" customHeight="1">
      <c r="E220" s="362"/>
      <c r="F220" s="362"/>
      <c r="G220" s="362"/>
      <c r="H220" s="362"/>
      <c r="I220" s="362"/>
      <c r="J220" s="362"/>
      <c r="K220" s="362"/>
      <c r="L220" s="362"/>
      <c r="M220" s="362"/>
      <c r="N220" s="362"/>
      <c r="U220" s="519"/>
      <c r="V220" s="519"/>
      <c r="W220" s="520"/>
      <c r="X220" s="345" t="s">
        <v>189</v>
      </c>
      <c r="Y220" s="346"/>
      <c r="Z220" s="346"/>
      <c r="AA220" s="346"/>
      <c r="AB220" s="351" t="s">
        <v>142</v>
      </c>
      <c r="AC220" s="351"/>
      <c r="AD220" s="351"/>
      <c r="AE220" s="352"/>
      <c r="AF220" s="127">
        <f>IF(AP214="","",AP214)</f>
        <v>13</v>
      </c>
      <c r="AG220" s="131" t="str">
        <f t="shared" si="49"/>
        <v>-</v>
      </c>
      <c r="AH220" s="140">
        <f>IF(AN214="","",AN214)</f>
        <v>21</v>
      </c>
      <c r="AI220" s="419" t="str">
        <f>IF(AK217="","",AK217)</f>
        <v/>
      </c>
      <c r="AJ220" s="144">
        <f>IF(AP217="","",AP217)</f>
        <v>21</v>
      </c>
      <c r="AK220" s="131" t="str">
        <f t="shared" si="50"/>
        <v>-</v>
      </c>
      <c r="AL220" s="140">
        <f>IF(AN217="","",AN217)</f>
        <v>4</v>
      </c>
      <c r="AM220" s="419" t="str">
        <f>IF(AO217="","",AO217)</f>
        <v>-</v>
      </c>
      <c r="AN220" s="429"/>
      <c r="AO220" s="430"/>
      <c r="AP220" s="430"/>
      <c r="AQ220" s="431"/>
      <c r="AR220" s="130">
        <v>21</v>
      </c>
      <c r="AS220" s="131" t="str">
        <f t="shared" si="47"/>
        <v>-</v>
      </c>
      <c r="AT220" s="132">
        <v>7</v>
      </c>
      <c r="AU220" s="395"/>
      <c r="AV220" s="130">
        <v>17</v>
      </c>
      <c r="AW220" s="131" t="str">
        <f t="shared" si="48"/>
        <v>-</v>
      </c>
      <c r="AX220" s="132">
        <v>21</v>
      </c>
      <c r="AY220" s="410"/>
      <c r="AZ220" s="401"/>
      <c r="BA220" s="402"/>
      <c r="BB220" s="402"/>
      <c r="BC220" s="403"/>
      <c r="BD220" s="19"/>
      <c r="BE220" s="202">
        <f>COUNTIF(AF219:AY221,"○")</f>
        <v>2</v>
      </c>
      <c r="BF220" s="203">
        <f>COUNTIF(AF219:AY221,"×")</f>
        <v>2</v>
      </c>
      <c r="BG220" s="204">
        <f>(IF((AF219&gt;AH219),1,0))+(IF((AF220&gt;AH220),1,0))+(IF((AF221&gt;AH221),1,0))+(IF((AJ219&gt;AL219),1,0))+(IF((AJ220&gt;AL220),1,0))+(IF((AJ221&gt;AL221),1,0))+(IF((AN219&gt;AP219),1,0))+(IF((AN220&gt;AP220),1,0))+(IF((AN221&gt;AP221),1,0))+(IF((AR219&gt;AT219),1,0))+(IF((AR220&gt;AT220),1,0))+(IF((AR221&gt;AT221),1,0))+(IF((AV219&gt;AX219),1,0))+(IF((AV220&gt;AX220),1,0))+(IF((AV221&gt;AX221),1,0))</f>
        <v>5</v>
      </c>
      <c r="BH220" s="205">
        <f>(IF((AF219&lt;AH219),1,0))+(IF((AF220&lt;AH220),1,0))+(IF((AF221&lt;AH221),1,0))+(IF((AJ219&lt;AL219),1,0))+(IF((AJ220&lt;AL220),1,0))+(IF((AJ221&lt;AL221),1,0))+(IF((AN219&lt;AP219),1,0))+(IF((AN220&lt;AP220),1,0))+(IF((AN221&lt;AP221),1,0))+(IF((AR219&lt;AT219),1,0))+(IF((AR220&lt;AT220),1,0))+(IF((AR221&lt;AT221),1,0))+(IF((AV219&lt;AX219),1,0))+(IF((AV220&lt;AX220),1,0))+(IF((AV221&lt;AX221),1,0))</f>
        <v>4</v>
      </c>
      <c r="BI220" s="208">
        <f>BG220-BH220</f>
        <v>1</v>
      </c>
      <c r="BJ220" s="203">
        <f>SUM(AF219:AF221,AJ219:AJ221,AN219:AN221,AR219:AR221,AV219:AV221)</f>
        <v>160</v>
      </c>
      <c r="BK220" s="203">
        <f>SUM(AH219:AH221,AL219:AL221,AP219:AP221,AT219:AT221,AX219:AX221)</f>
        <v>125</v>
      </c>
      <c r="BL220" s="206">
        <f>BJ220-BK220</f>
        <v>35</v>
      </c>
      <c r="BN220" s="55"/>
      <c r="BO220" s="55"/>
      <c r="BP220" s="62"/>
    </row>
    <row r="221" spans="2:68" ht="14.1" customHeight="1">
      <c r="E221" s="372" t="str">
        <f>X213</f>
        <v>岸 幸子</v>
      </c>
      <c r="F221" s="373"/>
      <c r="G221" s="373"/>
      <c r="H221" s="373"/>
      <c r="I221" s="373"/>
      <c r="J221" s="373"/>
      <c r="K221" s="376" t="str">
        <f>AB213</f>
        <v>ARROWS</v>
      </c>
      <c r="L221" s="376"/>
      <c r="M221" s="376"/>
      <c r="N221" s="376"/>
      <c r="O221" s="376"/>
      <c r="P221" s="377"/>
      <c r="U221" s="93"/>
      <c r="V221" s="93"/>
      <c r="W221" s="25"/>
      <c r="X221" s="462"/>
      <c r="Y221" s="463"/>
      <c r="Z221" s="463"/>
      <c r="AA221" s="463"/>
      <c r="AB221" s="366"/>
      <c r="AC221" s="366"/>
      <c r="AD221" s="366"/>
      <c r="AE221" s="367"/>
      <c r="AF221" s="127">
        <f>IF(AP215="","",AP215)</f>
        <v>15</v>
      </c>
      <c r="AG221" s="131" t="str">
        <f t="shared" si="49"/>
        <v>-</v>
      </c>
      <c r="AH221" s="140">
        <f>IF(AN215="","",AN215)</f>
        <v>21</v>
      </c>
      <c r="AI221" s="419" t="str">
        <f>IF(AK218="","",AK218)</f>
        <v/>
      </c>
      <c r="AJ221" s="144" t="str">
        <f>IF(AP218="","",AP218)</f>
        <v/>
      </c>
      <c r="AK221" s="131" t="str">
        <f t="shared" si="50"/>
        <v/>
      </c>
      <c r="AL221" s="140" t="str">
        <f>IF(AN218="","",AN218)</f>
        <v/>
      </c>
      <c r="AM221" s="419" t="str">
        <f>IF(AO218="","",AO218)</f>
        <v/>
      </c>
      <c r="AN221" s="429"/>
      <c r="AO221" s="430"/>
      <c r="AP221" s="430"/>
      <c r="AQ221" s="431"/>
      <c r="AR221" s="130"/>
      <c r="AS221" s="131" t="str">
        <f t="shared" si="47"/>
        <v/>
      </c>
      <c r="AT221" s="132"/>
      <c r="AU221" s="396"/>
      <c r="AV221" s="130"/>
      <c r="AW221" s="131" t="str">
        <f t="shared" si="48"/>
        <v/>
      </c>
      <c r="AX221" s="132"/>
      <c r="AY221" s="411"/>
      <c r="AZ221" s="118">
        <f>BE220</f>
        <v>2</v>
      </c>
      <c r="BA221" s="53" t="s">
        <v>10</v>
      </c>
      <c r="BB221" s="53">
        <f>BF220</f>
        <v>2</v>
      </c>
      <c r="BC221" s="119" t="s">
        <v>7</v>
      </c>
      <c r="BD221" s="19"/>
      <c r="BE221" s="202"/>
      <c r="BF221" s="203"/>
      <c r="BG221" s="204"/>
      <c r="BH221" s="205"/>
      <c r="BI221" s="206"/>
      <c r="BJ221" s="203"/>
      <c r="BK221" s="203"/>
      <c r="BL221" s="206"/>
      <c r="BN221" s="55"/>
      <c r="BO221" s="55"/>
      <c r="BP221" s="62"/>
    </row>
    <row r="222" spans="2:68" ht="14.1" customHeight="1">
      <c r="E222" s="374"/>
      <c r="F222" s="375"/>
      <c r="G222" s="375"/>
      <c r="H222" s="375"/>
      <c r="I222" s="375"/>
      <c r="J222" s="375"/>
      <c r="K222" s="378"/>
      <c r="L222" s="378"/>
      <c r="M222" s="378"/>
      <c r="N222" s="378"/>
      <c r="O222" s="378"/>
      <c r="P222" s="379"/>
      <c r="U222" s="519" t="s">
        <v>80</v>
      </c>
      <c r="V222" s="519"/>
      <c r="W222" s="520"/>
      <c r="X222" s="464" t="s">
        <v>190</v>
      </c>
      <c r="Y222" s="465"/>
      <c r="Z222" s="465"/>
      <c r="AA222" s="465"/>
      <c r="AB222" s="349" t="s">
        <v>72</v>
      </c>
      <c r="AC222" s="349"/>
      <c r="AD222" s="349"/>
      <c r="AE222" s="350"/>
      <c r="AF222" s="154">
        <f>IF(AT213="","",AT213)</f>
        <v>9</v>
      </c>
      <c r="AG222" s="143" t="str">
        <f t="shared" si="49"/>
        <v>-</v>
      </c>
      <c r="AH222" s="147">
        <f>IF(AR213="","",AR213)</f>
        <v>21</v>
      </c>
      <c r="AI222" s="412" t="str">
        <f>IF(AU213="","",IF(AU213="○","×",IF(AU213="×","○")))</f>
        <v>×</v>
      </c>
      <c r="AJ222" s="146">
        <f>IF(AT216="","",AT216)</f>
        <v>21</v>
      </c>
      <c r="AK222" s="143" t="str">
        <f t="shared" si="50"/>
        <v>-</v>
      </c>
      <c r="AL222" s="147">
        <f>IF(AR216="","",AR216)</f>
        <v>10</v>
      </c>
      <c r="AM222" s="418" t="str">
        <f>IF(AU216="","",IF(AU216="○","×",IF(AU216="×","○")))</f>
        <v>○</v>
      </c>
      <c r="AN222" s="147">
        <f>IF(AT219="","",AT219)</f>
        <v>11</v>
      </c>
      <c r="AO222" s="143" t="str">
        <f t="shared" ref="AO222:AO227" si="51">IF(AN222="","","-")</f>
        <v>-</v>
      </c>
      <c r="AP222" s="147">
        <f>IF(AR219="","",AR219)</f>
        <v>21</v>
      </c>
      <c r="AQ222" s="418" t="str">
        <f>IF(AU219="","",IF(AU219="○","×",IF(AU219="×","○")))</f>
        <v>×</v>
      </c>
      <c r="AR222" s="426"/>
      <c r="AS222" s="427"/>
      <c r="AT222" s="427"/>
      <c r="AU222" s="428"/>
      <c r="AV222" s="152">
        <v>15</v>
      </c>
      <c r="AW222" s="143" t="str">
        <f t="shared" si="48"/>
        <v>-</v>
      </c>
      <c r="AX222" s="153">
        <v>21</v>
      </c>
      <c r="AY222" s="410" t="str">
        <f>IF(AV222&lt;&gt;"",IF(AV222&gt;AX222,IF(AV223&gt;AX223,"○",IF(AV224&gt;AX224,"○","×")),IF(AV223&gt;AX223,IF(AV224&gt;AX224,"○","×"),"×")),"")</f>
        <v>×</v>
      </c>
      <c r="AZ222" s="398" t="s">
        <v>255</v>
      </c>
      <c r="BA222" s="399"/>
      <c r="BB222" s="399"/>
      <c r="BC222" s="400"/>
      <c r="BD222" s="19"/>
      <c r="BE222" s="209"/>
      <c r="BF222" s="210"/>
      <c r="BG222" s="211"/>
      <c r="BH222" s="212"/>
      <c r="BI222" s="213"/>
      <c r="BJ222" s="210"/>
      <c r="BK222" s="210"/>
      <c r="BL222" s="213"/>
      <c r="BN222" s="48"/>
      <c r="BO222" s="48"/>
    </row>
    <row r="223" spans="2:68" ht="14.1" customHeight="1">
      <c r="E223" s="372" t="str">
        <f>X214</f>
        <v>阿部幹誉</v>
      </c>
      <c r="F223" s="373"/>
      <c r="G223" s="373"/>
      <c r="H223" s="373"/>
      <c r="I223" s="373"/>
      <c r="J223" s="373"/>
      <c r="K223" s="376" t="str">
        <f>AB214</f>
        <v>ARROWS</v>
      </c>
      <c r="L223" s="376"/>
      <c r="M223" s="376"/>
      <c r="N223" s="376"/>
      <c r="O223" s="376"/>
      <c r="P223" s="377"/>
      <c r="U223" s="519"/>
      <c r="V223" s="519"/>
      <c r="W223" s="520"/>
      <c r="X223" s="345" t="s">
        <v>161</v>
      </c>
      <c r="Y223" s="346"/>
      <c r="Z223" s="346"/>
      <c r="AA223" s="346"/>
      <c r="AB223" s="351" t="s">
        <v>72</v>
      </c>
      <c r="AC223" s="351"/>
      <c r="AD223" s="351"/>
      <c r="AE223" s="352"/>
      <c r="AF223" s="127">
        <f>IF(AT214="","",AT214)</f>
        <v>5</v>
      </c>
      <c r="AG223" s="131" t="str">
        <f t="shared" si="49"/>
        <v>-</v>
      </c>
      <c r="AH223" s="140">
        <f>IF(AR214="","",AR214)</f>
        <v>21</v>
      </c>
      <c r="AI223" s="413" t="str">
        <f>IF(AK220="","",AK220)</f>
        <v>-</v>
      </c>
      <c r="AJ223" s="144">
        <f>IF(AT217="","",AT217)</f>
        <v>21</v>
      </c>
      <c r="AK223" s="131" t="str">
        <f t="shared" si="50"/>
        <v>-</v>
      </c>
      <c r="AL223" s="140">
        <f>IF(AR217="","",AR217)</f>
        <v>15</v>
      </c>
      <c r="AM223" s="419" t="str">
        <f>IF(AO220="","",AO220)</f>
        <v/>
      </c>
      <c r="AN223" s="140">
        <f>IF(AT220="","",AT220)</f>
        <v>7</v>
      </c>
      <c r="AO223" s="131" t="str">
        <f t="shared" si="51"/>
        <v>-</v>
      </c>
      <c r="AP223" s="140">
        <f>IF(AR220="","",AR220)</f>
        <v>21</v>
      </c>
      <c r="AQ223" s="419" t="str">
        <f>IF(AS220="","",AS220)</f>
        <v>-</v>
      </c>
      <c r="AR223" s="429"/>
      <c r="AS223" s="430"/>
      <c r="AT223" s="430"/>
      <c r="AU223" s="431"/>
      <c r="AV223" s="130">
        <v>4</v>
      </c>
      <c r="AW223" s="131" t="str">
        <f t="shared" si="48"/>
        <v>-</v>
      </c>
      <c r="AX223" s="132">
        <v>21</v>
      </c>
      <c r="AY223" s="410"/>
      <c r="AZ223" s="401"/>
      <c r="BA223" s="402"/>
      <c r="BB223" s="402"/>
      <c r="BC223" s="403"/>
      <c r="BD223" s="19"/>
      <c r="BE223" s="202">
        <f>COUNTIF(AF222:AY224,"○")</f>
        <v>1</v>
      </c>
      <c r="BF223" s="203">
        <f>COUNTIF(AF222:AY224,"×")</f>
        <v>3</v>
      </c>
      <c r="BG223" s="204">
        <f>(IF((AF222&gt;AH222),1,0))+(IF((AF223&gt;AH223),1,0))+(IF((AF224&gt;AH224),1,0))+(IF((AJ222&gt;AL222),1,0))+(IF((AJ223&gt;AL223),1,0))+(IF((AJ224&gt;AL224),1,0))+(IF((AN222&gt;AP222),1,0))+(IF((AN223&gt;AP223),1,0))+(IF((AN224&gt;AP224),1,0))+(IF((AR222&gt;AT222),1,0))+(IF((AR223&gt;AT223),1,0))+(IF((AR224&gt;AT224),1,0))+(IF((AV222&gt;AX222),1,0))+(IF((AV223&gt;AX223),1,0))+(IF((AV224&gt;AX224),1,0))</f>
        <v>2</v>
      </c>
      <c r="BH223" s="205">
        <f>(IF((AF222&lt;AH222),1,0))+(IF((AF223&lt;AH223),1,0))+(IF((AF224&lt;AH224),1,0))+(IF((AJ222&lt;AL222),1,0))+(IF((AJ223&lt;AL223),1,0))+(IF((AJ224&lt;AL224),1,0))+(IF((AN222&lt;AP222),1,0))+(IF((AN223&lt;AP223),1,0))+(IF((AN224&lt;AP224),1,0))+(IF((AR222&lt;AT222),1,0))+(IF((AR223&lt;AT223),1,0))+(IF((AR224&lt;AT224),1,0))+(IF((AV222&lt;AX222),1,0))+(IF((AV223&lt;AX223),1,0))+(IF((AV224&lt;AX224),1,0))</f>
        <v>6</v>
      </c>
      <c r="BI223" s="208">
        <f>BG223-BH223</f>
        <v>-4</v>
      </c>
      <c r="BJ223" s="203">
        <f>SUM(AF222:AF224,AJ222:AJ224,AN222:AN224,AR222:AR224,AV222:AV224)</f>
        <v>93</v>
      </c>
      <c r="BK223" s="203">
        <f>SUM(AH222:AH224,AL222:AL224,AP222:AP224,AT222:AT224,AX222:AX224)</f>
        <v>151</v>
      </c>
      <c r="BL223" s="206">
        <f>BJ223-BK223</f>
        <v>-58</v>
      </c>
      <c r="BN223" s="49"/>
      <c r="BO223" s="49"/>
    </row>
    <row r="224" spans="2:68" ht="14.1" customHeight="1">
      <c r="E224" s="374"/>
      <c r="F224" s="375"/>
      <c r="G224" s="375"/>
      <c r="H224" s="375"/>
      <c r="I224" s="375"/>
      <c r="J224" s="375"/>
      <c r="K224" s="378"/>
      <c r="L224" s="378"/>
      <c r="M224" s="378"/>
      <c r="N224" s="378"/>
      <c r="O224" s="378"/>
      <c r="P224" s="379"/>
      <c r="U224" s="93"/>
      <c r="V224" s="93"/>
      <c r="W224" s="93"/>
      <c r="X224" s="462"/>
      <c r="Y224" s="463"/>
      <c r="Z224" s="463"/>
      <c r="AA224" s="463"/>
      <c r="AB224" s="366"/>
      <c r="AC224" s="366"/>
      <c r="AD224" s="366"/>
      <c r="AE224" s="367"/>
      <c r="AF224" s="127" t="str">
        <f>IF(AT215="","",AT215)</f>
        <v/>
      </c>
      <c r="AG224" s="131" t="str">
        <f t="shared" si="49"/>
        <v/>
      </c>
      <c r="AH224" s="140" t="str">
        <f>IF(AR215="","",AR215)</f>
        <v/>
      </c>
      <c r="AI224" s="413" t="str">
        <f>IF(AK221="","",AK221)</f>
        <v/>
      </c>
      <c r="AJ224" s="144" t="str">
        <f>IF(AT218="","",AT218)</f>
        <v/>
      </c>
      <c r="AK224" s="131" t="str">
        <f t="shared" si="50"/>
        <v/>
      </c>
      <c r="AL224" s="140" t="str">
        <f>IF(AR218="","",AR218)</f>
        <v/>
      </c>
      <c r="AM224" s="419" t="str">
        <f>IF(AO221="","",AO221)</f>
        <v/>
      </c>
      <c r="AN224" s="140" t="str">
        <f>IF(AT221="","",AT221)</f>
        <v/>
      </c>
      <c r="AO224" s="131" t="str">
        <f t="shared" si="51"/>
        <v/>
      </c>
      <c r="AP224" s="140" t="str">
        <f>IF(AR221="","",AR221)</f>
        <v/>
      </c>
      <c r="AQ224" s="419" t="str">
        <f>IF(AS221="","",AS221)</f>
        <v/>
      </c>
      <c r="AR224" s="429"/>
      <c r="AS224" s="430"/>
      <c r="AT224" s="430"/>
      <c r="AU224" s="431"/>
      <c r="AV224" s="130"/>
      <c r="AW224" s="131" t="str">
        <f t="shared" si="48"/>
        <v/>
      </c>
      <c r="AX224" s="132"/>
      <c r="AY224" s="411"/>
      <c r="AZ224" s="118">
        <f>BE223</f>
        <v>1</v>
      </c>
      <c r="BA224" s="53" t="s">
        <v>10</v>
      </c>
      <c r="BB224" s="53">
        <f>BF223</f>
        <v>3</v>
      </c>
      <c r="BC224" s="119" t="s">
        <v>7</v>
      </c>
      <c r="BD224" s="19"/>
      <c r="BE224" s="215"/>
      <c r="BF224" s="216"/>
      <c r="BG224" s="217"/>
      <c r="BH224" s="218"/>
      <c r="BI224" s="219"/>
      <c r="BJ224" s="216"/>
      <c r="BK224" s="216"/>
      <c r="BL224" s="219"/>
      <c r="BN224" s="49"/>
      <c r="BO224" s="49"/>
    </row>
    <row r="225" spans="2:71" ht="14.1" customHeight="1">
      <c r="E225" s="54"/>
      <c r="F225" s="54"/>
      <c r="G225" s="54"/>
      <c r="H225" s="54"/>
      <c r="I225" s="54"/>
      <c r="J225" s="54"/>
      <c r="K225" s="54"/>
      <c r="L225" s="54"/>
      <c r="M225" s="54"/>
      <c r="N225" s="54"/>
      <c r="U225" s="519" t="s">
        <v>78</v>
      </c>
      <c r="V225" s="519"/>
      <c r="W225" s="520"/>
      <c r="X225" s="464" t="s">
        <v>159</v>
      </c>
      <c r="Y225" s="465"/>
      <c r="Z225" s="465"/>
      <c r="AA225" s="465"/>
      <c r="AB225" s="349" t="s">
        <v>141</v>
      </c>
      <c r="AC225" s="349"/>
      <c r="AD225" s="349"/>
      <c r="AE225" s="350"/>
      <c r="AF225" s="154">
        <f>IF(AX213="","",AX213)</f>
        <v>21</v>
      </c>
      <c r="AG225" s="143" t="str">
        <f t="shared" si="49"/>
        <v>-</v>
      </c>
      <c r="AH225" s="147">
        <f>IF(AV213="","",AV213)</f>
        <v>13</v>
      </c>
      <c r="AI225" s="412" t="str">
        <f>IF(AY213="","",IF(AY213="○","×",IF(AY213="×","○")))</f>
        <v>○</v>
      </c>
      <c r="AJ225" s="146">
        <f>IF(AX216="","",AX216)</f>
        <v>21</v>
      </c>
      <c r="AK225" s="143" t="str">
        <f t="shared" si="50"/>
        <v>-</v>
      </c>
      <c r="AL225" s="147">
        <f>IF(AV216="","",AV216)</f>
        <v>5</v>
      </c>
      <c r="AM225" s="418" t="str">
        <f>IF(AY216="","",IF(AY216="○","×",IF(AY216="×","○")))</f>
        <v>○</v>
      </c>
      <c r="AN225" s="147">
        <f>IF(AX219="","",AX219)</f>
        <v>21</v>
      </c>
      <c r="AO225" s="143" t="str">
        <f t="shared" si="51"/>
        <v>-</v>
      </c>
      <c r="AP225" s="147">
        <f>IF(AV219="","",AV219)</f>
        <v>10</v>
      </c>
      <c r="AQ225" s="418" t="str">
        <f>IF(AY219="","",IF(AY219="○","×",IF(AY219="×","○")))</f>
        <v>○</v>
      </c>
      <c r="AR225" s="146">
        <f>IF(AX222="","",AX222)</f>
        <v>21</v>
      </c>
      <c r="AS225" s="143" t="str">
        <f>IF(AR225="","","-")</f>
        <v>-</v>
      </c>
      <c r="AT225" s="147">
        <f>IF(AV222="","",AV222)</f>
        <v>15</v>
      </c>
      <c r="AU225" s="418" t="str">
        <f>IF(AY222="","",IF(AY222="○","×",IF(AY222="×","○")))</f>
        <v>○</v>
      </c>
      <c r="AV225" s="426"/>
      <c r="AW225" s="427"/>
      <c r="AX225" s="427"/>
      <c r="AY225" s="428"/>
      <c r="AZ225" s="398" t="s">
        <v>256</v>
      </c>
      <c r="BA225" s="399"/>
      <c r="BB225" s="399"/>
      <c r="BC225" s="400"/>
      <c r="BD225" s="19"/>
      <c r="BE225" s="202"/>
      <c r="BF225" s="203"/>
      <c r="BG225" s="204"/>
      <c r="BH225" s="205"/>
      <c r="BI225" s="206"/>
      <c r="BJ225" s="203"/>
      <c r="BK225" s="203"/>
      <c r="BL225" s="206"/>
      <c r="BN225" s="48"/>
      <c r="BO225" s="48"/>
    </row>
    <row r="226" spans="2:71" ht="14.1" customHeight="1">
      <c r="E226" s="361" t="s">
        <v>97</v>
      </c>
      <c r="F226" s="361"/>
      <c r="G226" s="361"/>
      <c r="H226" s="361"/>
      <c r="I226" s="361"/>
      <c r="J226" s="361"/>
      <c r="K226" s="361"/>
      <c r="L226" s="361"/>
      <c r="M226" s="361"/>
      <c r="N226" s="361"/>
      <c r="U226" s="519"/>
      <c r="V226" s="519"/>
      <c r="W226" s="520"/>
      <c r="X226" s="345" t="s">
        <v>160</v>
      </c>
      <c r="Y226" s="346"/>
      <c r="Z226" s="346"/>
      <c r="AA226" s="346"/>
      <c r="AB226" s="351" t="s">
        <v>141</v>
      </c>
      <c r="AC226" s="351"/>
      <c r="AD226" s="351"/>
      <c r="AE226" s="352"/>
      <c r="AF226" s="127">
        <f>IF(AX214="","",AX214)</f>
        <v>21</v>
      </c>
      <c r="AG226" s="131" t="str">
        <f t="shared" si="49"/>
        <v>-</v>
      </c>
      <c r="AH226" s="140">
        <f>IF(AV214="","",AV214)</f>
        <v>8</v>
      </c>
      <c r="AI226" s="413" t="str">
        <f>IF(AK217="","",AK217)</f>
        <v/>
      </c>
      <c r="AJ226" s="144">
        <f>IF(AX217="","",AX217)</f>
        <v>21</v>
      </c>
      <c r="AK226" s="131" t="str">
        <f t="shared" si="50"/>
        <v>-</v>
      </c>
      <c r="AL226" s="140">
        <f>IF(AV217="","",AV217)</f>
        <v>8</v>
      </c>
      <c r="AM226" s="419" t="str">
        <f>IF(AO223="","",AO223)</f>
        <v>-</v>
      </c>
      <c r="AN226" s="140">
        <f>IF(AX220="","",AX220)</f>
        <v>21</v>
      </c>
      <c r="AO226" s="131" t="str">
        <f t="shared" si="51"/>
        <v>-</v>
      </c>
      <c r="AP226" s="140">
        <f>IF(AV220="","",AV220)</f>
        <v>17</v>
      </c>
      <c r="AQ226" s="419" t="str">
        <f>IF(AS223="","",AS223)</f>
        <v/>
      </c>
      <c r="AR226" s="144">
        <f>IF(AX223="","",AX223)</f>
        <v>21</v>
      </c>
      <c r="AS226" s="131" t="str">
        <f>IF(AR226="","","-")</f>
        <v>-</v>
      </c>
      <c r="AT226" s="140">
        <f>IF(AV223="","",AV223)</f>
        <v>4</v>
      </c>
      <c r="AU226" s="419" t="str">
        <f>IF(AW223="","",AW223)</f>
        <v>-</v>
      </c>
      <c r="AV226" s="429"/>
      <c r="AW226" s="430"/>
      <c r="AX226" s="430"/>
      <c r="AY226" s="431"/>
      <c r="AZ226" s="401"/>
      <c r="BA226" s="402"/>
      <c r="BB226" s="402"/>
      <c r="BC226" s="403"/>
      <c r="BD226" s="19"/>
      <c r="BE226" s="202">
        <f>COUNTIF(AF225:AY227,"○")</f>
        <v>4</v>
      </c>
      <c r="BF226" s="203">
        <f>COUNTIF(AF225:AY227,"×")</f>
        <v>0</v>
      </c>
      <c r="BG226" s="204">
        <f>(IF((AF225&gt;AH225),1,0))+(IF((AF226&gt;AH226),1,0))+(IF((AF227&gt;AH227),1,0))+(IF((AJ225&gt;AL225),1,0))+(IF((AJ226&gt;AL226),1,0))+(IF((AJ227&gt;AL227),1,0))+(IF((AN225&gt;AP225),1,0))+(IF((AN226&gt;AP226),1,0))+(IF((AN227&gt;AP227),1,0))+(IF((AR225&gt;AT225),1,0))+(IF((AR226&gt;AT226),1,0))+(IF((AR227&gt;AT227),1,0))+(IF((AV225&gt;AX225),1,0))+(IF((AV226&gt;AX226),1,0))+(IF((AV227&gt;AX227),1,0))</f>
        <v>8</v>
      </c>
      <c r="BH226" s="205">
        <f>(IF((AF225&lt;AH225),1,0))+(IF((AF226&lt;AH226),1,0))+(IF((AF227&lt;AH227),1,0))+(IF((AJ225&lt;AL225),1,0))+(IF((AJ226&lt;AL226),1,0))+(IF((AJ227&lt;AL227),1,0))+(IF((AN225&lt;AP225),1,0))+(IF((AN226&lt;AP226),1,0))+(IF((AN227&lt;AP227),1,0))+(IF((AR225&lt;AT225),1,0))+(IF((AR226&lt;AT226),1,0))+(IF((AR227&lt;AT227),1,0))+(IF((AV225&lt;AX225),1,0))+(IF((AV226&lt;AX226),1,0))+(IF((AV227&lt;AX227),1,0))</f>
        <v>0</v>
      </c>
      <c r="BI226" s="208">
        <f>BG226-BH226</f>
        <v>8</v>
      </c>
      <c r="BJ226" s="203">
        <f>SUM(AF225:AF227,AJ225:AJ227,AN225:AN227,AR225:AR227,AV225:AV227)</f>
        <v>168</v>
      </c>
      <c r="BK226" s="203">
        <f>SUM(AH225:AH227,AL225:AL227,AP225:AP227,AT225:AT227,AX225:AX227)</f>
        <v>80</v>
      </c>
      <c r="BL226" s="206">
        <f>BJ226-BK226</f>
        <v>88</v>
      </c>
      <c r="BM226" s="31"/>
      <c r="BP226" s="64"/>
    </row>
    <row r="227" spans="2:71" ht="14.1" customHeight="1" thickBot="1">
      <c r="E227" s="362"/>
      <c r="F227" s="362"/>
      <c r="G227" s="362"/>
      <c r="H227" s="362"/>
      <c r="I227" s="362"/>
      <c r="J227" s="362"/>
      <c r="K227" s="362"/>
      <c r="L227" s="362"/>
      <c r="M227" s="362"/>
      <c r="N227" s="362"/>
      <c r="U227" s="93"/>
      <c r="V227" s="93"/>
      <c r="W227" s="25"/>
      <c r="X227" s="460"/>
      <c r="Y227" s="461"/>
      <c r="Z227" s="461"/>
      <c r="AA227" s="461"/>
      <c r="AB227" s="353"/>
      <c r="AC227" s="353"/>
      <c r="AD227" s="353"/>
      <c r="AE227" s="354"/>
      <c r="AF227" s="148" t="str">
        <f>IF(AX215="","",AX215)</f>
        <v/>
      </c>
      <c r="AG227" s="149" t="str">
        <f t="shared" si="49"/>
        <v/>
      </c>
      <c r="AH227" s="150" t="str">
        <f>IF(AV215="","",AV215)</f>
        <v/>
      </c>
      <c r="AI227" s="518" t="str">
        <f>IF(AK218="","",AK218)</f>
        <v/>
      </c>
      <c r="AJ227" s="151" t="str">
        <f>IF(AX218="","",AX218)</f>
        <v/>
      </c>
      <c r="AK227" s="149" t="str">
        <f t="shared" si="50"/>
        <v/>
      </c>
      <c r="AL227" s="150" t="str">
        <f>IF(AV218="","",AV218)</f>
        <v/>
      </c>
      <c r="AM227" s="466" t="str">
        <f>IF(AO224="","",AO224)</f>
        <v/>
      </c>
      <c r="AN227" s="150" t="str">
        <f>IF(AX221="","",AX221)</f>
        <v/>
      </c>
      <c r="AO227" s="149" t="str">
        <f t="shared" si="51"/>
        <v/>
      </c>
      <c r="AP227" s="150" t="str">
        <f>IF(AV221="","",AV221)</f>
        <v/>
      </c>
      <c r="AQ227" s="466" t="str">
        <f>IF(AS224="","",AS224)</f>
        <v/>
      </c>
      <c r="AR227" s="151" t="str">
        <f>IF(AX224="","",AX224)</f>
        <v/>
      </c>
      <c r="AS227" s="149" t="str">
        <f>IF(AR227="","","-")</f>
        <v/>
      </c>
      <c r="AT227" s="150" t="str">
        <f>IF(AV224="","",AV224)</f>
        <v/>
      </c>
      <c r="AU227" s="466" t="str">
        <f>IF(AW224="","",AW224)</f>
        <v/>
      </c>
      <c r="AV227" s="442"/>
      <c r="AW227" s="443"/>
      <c r="AX227" s="443"/>
      <c r="AY227" s="444"/>
      <c r="AZ227" s="120">
        <f>BE226</f>
        <v>4</v>
      </c>
      <c r="BA227" s="121" t="s">
        <v>10</v>
      </c>
      <c r="BB227" s="121">
        <f>BF226</f>
        <v>0</v>
      </c>
      <c r="BC227" s="122" t="s">
        <v>7</v>
      </c>
      <c r="BD227" s="19"/>
      <c r="BE227" s="215"/>
      <c r="BF227" s="216"/>
      <c r="BG227" s="217"/>
      <c r="BH227" s="218"/>
      <c r="BI227" s="219"/>
      <c r="BJ227" s="216"/>
      <c r="BK227" s="216"/>
      <c r="BL227" s="219"/>
      <c r="BO227" s="31"/>
      <c r="BP227" s="31"/>
      <c r="BS227" s="64"/>
    </row>
    <row r="228" spans="2:71" ht="14.1" customHeight="1">
      <c r="E228" s="372" t="str">
        <f>X219</f>
        <v>木下 泉</v>
      </c>
      <c r="F228" s="373"/>
      <c r="G228" s="373"/>
      <c r="H228" s="373"/>
      <c r="I228" s="373"/>
      <c r="J228" s="373"/>
      <c r="K228" s="376" t="str">
        <f>AB219</f>
        <v>ＩＢＣ</v>
      </c>
      <c r="L228" s="376"/>
      <c r="M228" s="376"/>
      <c r="N228" s="376"/>
      <c r="O228" s="376"/>
      <c r="P228" s="377"/>
      <c r="S228" s="34"/>
      <c r="T228" s="34"/>
      <c r="U228" s="34"/>
      <c r="V228" s="34"/>
      <c r="W228" s="34"/>
      <c r="X228" s="34"/>
      <c r="Y228" s="34"/>
      <c r="Z228" s="34"/>
      <c r="AA228" s="34"/>
      <c r="AB228" s="116"/>
      <c r="AC228" s="116"/>
      <c r="AD228" s="116"/>
      <c r="AE228" s="116"/>
      <c r="AF228" s="19"/>
      <c r="AG228" s="19"/>
      <c r="AH228" s="19"/>
      <c r="AI228" s="19"/>
      <c r="AR228" s="11"/>
      <c r="AS228" s="11"/>
      <c r="BG228" s="21"/>
      <c r="BO228" s="31"/>
      <c r="BP228" s="31"/>
    </row>
    <row r="229" spans="2:71" ht="14.1" customHeight="1">
      <c r="E229" s="374"/>
      <c r="F229" s="375"/>
      <c r="G229" s="375"/>
      <c r="H229" s="375"/>
      <c r="I229" s="375"/>
      <c r="J229" s="375"/>
      <c r="K229" s="378"/>
      <c r="L229" s="378"/>
      <c r="M229" s="378"/>
      <c r="N229" s="378"/>
      <c r="O229" s="378"/>
      <c r="P229" s="379"/>
      <c r="S229" s="34"/>
      <c r="T229" s="517" t="s">
        <v>95</v>
      </c>
      <c r="U229" s="517"/>
      <c r="V229" s="517"/>
      <c r="W229" s="517"/>
      <c r="X229" s="517"/>
      <c r="Y229" s="517"/>
      <c r="Z229" s="517"/>
      <c r="AA229" s="517"/>
      <c r="AB229" s="517"/>
      <c r="AC229" s="517"/>
      <c r="AD229" s="517"/>
      <c r="AE229" s="517"/>
      <c r="AF229" s="517"/>
      <c r="AG229" s="517"/>
      <c r="AH229" s="517"/>
      <c r="AI229" s="517"/>
      <c r="AJ229" s="517"/>
      <c r="AK229" s="517"/>
      <c r="AL229" s="517"/>
      <c r="AM229" s="517"/>
      <c r="AN229" s="517"/>
      <c r="AO229" s="517"/>
      <c r="AP229" s="517"/>
      <c r="AQ229" s="517"/>
      <c r="AR229" s="517"/>
      <c r="AS229" s="517"/>
      <c r="AT229" s="517"/>
      <c r="AU229" s="517"/>
      <c r="AV229" s="517"/>
      <c r="AW229" s="517"/>
      <c r="AX229" s="517"/>
      <c r="AY229" s="517"/>
      <c r="AZ229" s="517"/>
      <c r="BA229" s="517"/>
      <c r="BB229" s="517"/>
      <c r="BC229" s="517"/>
      <c r="BD229" s="517"/>
      <c r="BE229" s="517"/>
      <c r="BF229" s="517"/>
      <c r="BG229" s="517"/>
      <c r="BP229" s="31"/>
      <c r="BQ229" s="31"/>
    </row>
    <row r="230" spans="2:71" ht="14.1" customHeight="1">
      <c r="B230" s="65"/>
      <c r="C230" s="65"/>
      <c r="D230" s="65"/>
      <c r="E230" s="372" t="str">
        <f>X220</f>
        <v>渡部 涼</v>
      </c>
      <c r="F230" s="373"/>
      <c r="G230" s="373"/>
      <c r="H230" s="373"/>
      <c r="I230" s="373"/>
      <c r="J230" s="373"/>
      <c r="K230" s="376" t="str">
        <f>AB220</f>
        <v>ＩＢＣ</v>
      </c>
      <c r="L230" s="376"/>
      <c r="M230" s="376"/>
      <c r="N230" s="376"/>
      <c r="O230" s="376"/>
      <c r="P230" s="377"/>
      <c r="R230" s="34"/>
      <c r="S230" s="34"/>
      <c r="T230" s="517"/>
      <c r="U230" s="517"/>
      <c r="V230" s="517"/>
      <c r="W230" s="517"/>
      <c r="X230" s="517"/>
      <c r="Y230" s="517"/>
      <c r="Z230" s="517"/>
      <c r="AA230" s="517"/>
      <c r="AB230" s="517"/>
      <c r="AC230" s="517"/>
      <c r="AD230" s="517"/>
      <c r="AE230" s="517"/>
      <c r="AF230" s="517"/>
      <c r="AG230" s="517"/>
      <c r="AH230" s="517"/>
      <c r="AI230" s="517"/>
      <c r="AJ230" s="517"/>
      <c r="AK230" s="517"/>
      <c r="AL230" s="517"/>
      <c r="AM230" s="517"/>
      <c r="AN230" s="517"/>
      <c r="AO230" s="517"/>
      <c r="AP230" s="517"/>
      <c r="AQ230" s="517"/>
      <c r="AR230" s="517"/>
      <c r="AS230" s="517"/>
      <c r="AT230" s="517"/>
      <c r="AU230" s="517"/>
      <c r="AV230" s="517"/>
      <c r="AW230" s="517"/>
      <c r="AX230" s="517"/>
      <c r="AY230" s="517"/>
      <c r="AZ230" s="517"/>
      <c r="BA230" s="517"/>
      <c r="BB230" s="517"/>
      <c r="BC230" s="517"/>
      <c r="BD230" s="517"/>
      <c r="BE230" s="517"/>
      <c r="BF230" s="517"/>
      <c r="BG230" s="517"/>
    </row>
    <row r="231" spans="2:71" ht="14.1" customHeight="1">
      <c r="B231" s="65"/>
      <c r="C231" s="65"/>
      <c r="D231" s="65"/>
      <c r="E231" s="374"/>
      <c r="F231" s="375"/>
      <c r="G231" s="375"/>
      <c r="H231" s="375"/>
      <c r="I231" s="375"/>
      <c r="J231" s="375"/>
      <c r="K231" s="378"/>
      <c r="L231" s="378"/>
      <c r="M231" s="378"/>
      <c r="N231" s="378"/>
      <c r="O231" s="378"/>
      <c r="P231" s="379"/>
      <c r="R231" s="34"/>
      <c r="S231" s="34"/>
      <c r="T231" s="517"/>
      <c r="U231" s="517"/>
      <c r="V231" s="517"/>
      <c r="W231" s="517"/>
      <c r="X231" s="517"/>
      <c r="Y231" s="517"/>
      <c r="Z231" s="517"/>
      <c r="AA231" s="517"/>
      <c r="AB231" s="517"/>
      <c r="AC231" s="517"/>
      <c r="AD231" s="517"/>
      <c r="AE231" s="517"/>
      <c r="AF231" s="517"/>
      <c r="AG231" s="517"/>
      <c r="AH231" s="517"/>
      <c r="AI231" s="517"/>
      <c r="AJ231" s="517"/>
      <c r="AK231" s="517"/>
      <c r="AL231" s="517"/>
      <c r="AM231" s="517"/>
      <c r="AN231" s="517"/>
      <c r="AO231" s="517"/>
      <c r="AP231" s="517"/>
      <c r="AQ231" s="517"/>
      <c r="AR231" s="517"/>
      <c r="AS231" s="517"/>
      <c r="AT231" s="517"/>
      <c r="AU231" s="517"/>
      <c r="AV231" s="517"/>
      <c r="AW231" s="517"/>
      <c r="AX231" s="517"/>
      <c r="AY231" s="517"/>
      <c r="AZ231" s="517"/>
      <c r="BA231" s="517"/>
      <c r="BB231" s="517"/>
      <c r="BC231" s="517"/>
      <c r="BD231" s="517"/>
      <c r="BE231" s="517"/>
      <c r="BF231" s="517"/>
      <c r="BG231" s="517"/>
    </row>
    <row r="232" spans="2:71" ht="14.1" customHeight="1">
      <c r="B232" s="65"/>
      <c r="C232" s="65"/>
      <c r="D232" s="65"/>
      <c r="E232" s="363" t="s">
        <v>98</v>
      </c>
      <c r="F232" s="363"/>
      <c r="G232" s="363"/>
      <c r="H232" s="363"/>
      <c r="I232" s="363"/>
      <c r="J232" s="363"/>
      <c r="K232" s="363"/>
      <c r="L232" s="363"/>
      <c r="M232" s="363"/>
      <c r="N232" s="363"/>
      <c r="R232" s="34"/>
      <c r="S232" s="34"/>
      <c r="T232" s="517" t="s">
        <v>281</v>
      </c>
      <c r="U232" s="517"/>
      <c r="V232" s="517"/>
      <c r="W232" s="517"/>
      <c r="X232" s="517"/>
      <c r="Y232" s="517"/>
      <c r="Z232" s="517"/>
      <c r="AA232" s="517"/>
      <c r="AB232" s="517"/>
      <c r="AC232" s="517"/>
      <c r="AD232" s="517"/>
      <c r="AE232" s="517"/>
      <c r="AF232" s="517"/>
      <c r="AG232" s="517"/>
      <c r="AH232" s="517"/>
      <c r="AI232" s="517"/>
      <c r="AJ232" s="517"/>
      <c r="AK232" s="517"/>
      <c r="AL232" s="517"/>
      <c r="AM232" s="517"/>
      <c r="AN232" s="517"/>
      <c r="AO232" s="517"/>
      <c r="AP232" s="517"/>
      <c r="AQ232" s="517"/>
      <c r="AR232" s="517"/>
      <c r="AS232" s="517"/>
      <c r="AT232" s="517"/>
      <c r="AU232" s="517"/>
      <c r="AV232" s="517"/>
      <c r="AW232" s="517"/>
      <c r="AX232" s="517"/>
      <c r="AY232" s="517"/>
      <c r="AZ232" s="517"/>
      <c r="BA232" s="517"/>
      <c r="BB232" s="517"/>
      <c r="BC232" s="517"/>
      <c r="BD232" s="517"/>
      <c r="BE232" s="517"/>
      <c r="BF232" s="517"/>
      <c r="BG232" s="517"/>
    </row>
    <row r="233" spans="2:71" ht="14.1" customHeight="1">
      <c r="B233" s="65"/>
      <c r="C233" s="65"/>
      <c r="D233" s="65"/>
      <c r="E233" s="362"/>
      <c r="F233" s="362"/>
      <c r="G233" s="362"/>
      <c r="H233" s="362"/>
      <c r="I233" s="362"/>
      <c r="J233" s="362"/>
      <c r="K233" s="362"/>
      <c r="L233" s="362"/>
      <c r="M233" s="362"/>
      <c r="N233" s="362"/>
      <c r="R233" s="34"/>
      <c r="S233" s="34"/>
      <c r="T233" s="517"/>
      <c r="U233" s="517"/>
      <c r="V233" s="517"/>
      <c r="W233" s="517"/>
      <c r="X233" s="517"/>
      <c r="Y233" s="517"/>
      <c r="Z233" s="517"/>
      <c r="AA233" s="517"/>
      <c r="AB233" s="517"/>
      <c r="AC233" s="517"/>
      <c r="AD233" s="517"/>
      <c r="AE233" s="517"/>
      <c r="AF233" s="517"/>
      <c r="AG233" s="517"/>
      <c r="AH233" s="517"/>
      <c r="AI233" s="517"/>
      <c r="AJ233" s="517"/>
      <c r="AK233" s="517"/>
      <c r="AL233" s="517"/>
      <c r="AM233" s="517"/>
      <c r="AN233" s="517"/>
      <c r="AO233" s="517"/>
      <c r="AP233" s="517"/>
      <c r="AQ233" s="517"/>
      <c r="AR233" s="517"/>
      <c r="AS233" s="517"/>
      <c r="AT233" s="517"/>
      <c r="AU233" s="517"/>
      <c r="AV233" s="517"/>
      <c r="AW233" s="517"/>
      <c r="AX233" s="517"/>
      <c r="AY233" s="517"/>
      <c r="AZ233" s="517"/>
      <c r="BA233" s="517"/>
      <c r="BB233" s="517"/>
      <c r="BC233" s="517"/>
      <c r="BD233" s="517"/>
      <c r="BE233" s="517"/>
      <c r="BF233" s="517"/>
      <c r="BG233" s="517"/>
    </row>
    <row r="234" spans="2:71" ht="14.1" customHeight="1">
      <c r="B234" s="65"/>
      <c r="C234" s="65"/>
      <c r="D234" s="65"/>
      <c r="E234" s="372" t="str">
        <f>X222</f>
        <v>星川 凛</v>
      </c>
      <c r="F234" s="373"/>
      <c r="G234" s="373"/>
      <c r="H234" s="373"/>
      <c r="I234" s="373"/>
      <c r="J234" s="373"/>
      <c r="K234" s="376" t="str">
        <f>AB222</f>
        <v>土居中学校</v>
      </c>
      <c r="L234" s="376"/>
      <c r="M234" s="376"/>
      <c r="N234" s="376"/>
      <c r="O234" s="376"/>
      <c r="P234" s="377"/>
      <c r="R234" s="34"/>
      <c r="S234" s="34"/>
      <c r="T234" s="517"/>
      <c r="U234" s="517"/>
      <c r="V234" s="517"/>
      <c r="W234" s="517"/>
      <c r="X234" s="517"/>
      <c r="Y234" s="517"/>
      <c r="Z234" s="517"/>
      <c r="AA234" s="517"/>
      <c r="AB234" s="517"/>
      <c r="AC234" s="517"/>
      <c r="AD234" s="517"/>
      <c r="AE234" s="517"/>
      <c r="AF234" s="517"/>
      <c r="AG234" s="517"/>
      <c r="AH234" s="517"/>
      <c r="AI234" s="517"/>
      <c r="AJ234" s="517"/>
      <c r="AK234" s="517"/>
      <c r="AL234" s="517"/>
      <c r="AM234" s="517"/>
      <c r="AN234" s="517"/>
      <c r="AO234" s="517"/>
      <c r="AP234" s="517"/>
      <c r="AQ234" s="517"/>
      <c r="AR234" s="517"/>
      <c r="AS234" s="517"/>
      <c r="AT234" s="517"/>
      <c r="AU234" s="517"/>
      <c r="AV234" s="517"/>
      <c r="AW234" s="517"/>
      <c r="AX234" s="517"/>
      <c r="AY234" s="517"/>
      <c r="AZ234" s="517"/>
      <c r="BA234" s="517"/>
      <c r="BB234" s="517"/>
      <c r="BC234" s="517"/>
      <c r="BD234" s="517"/>
      <c r="BE234" s="517"/>
      <c r="BF234" s="517"/>
      <c r="BG234" s="517"/>
    </row>
    <row r="235" spans="2:71" ht="14.1" customHeight="1">
      <c r="B235" s="65"/>
      <c r="C235" s="65"/>
      <c r="D235" s="65"/>
      <c r="E235" s="374"/>
      <c r="F235" s="375"/>
      <c r="G235" s="375"/>
      <c r="H235" s="375"/>
      <c r="I235" s="375"/>
      <c r="J235" s="375"/>
      <c r="K235" s="378"/>
      <c r="L235" s="378"/>
      <c r="M235" s="378"/>
      <c r="N235" s="378"/>
      <c r="O235" s="378"/>
      <c r="P235" s="379"/>
      <c r="R235" s="34"/>
      <c r="S235" s="34"/>
      <c r="T235" s="517" t="s">
        <v>282</v>
      </c>
      <c r="U235" s="517"/>
      <c r="V235" s="517"/>
      <c r="W235" s="517"/>
      <c r="X235" s="517"/>
      <c r="Y235" s="517"/>
      <c r="Z235" s="517"/>
      <c r="AA235" s="517"/>
      <c r="AB235" s="517"/>
      <c r="AC235" s="517"/>
      <c r="AD235" s="517"/>
      <c r="AE235" s="517"/>
      <c r="AF235" s="517"/>
      <c r="AG235" s="517"/>
      <c r="AH235" s="517"/>
      <c r="AI235" s="517"/>
      <c r="AJ235" s="517"/>
      <c r="AK235" s="517"/>
      <c r="AL235" s="517"/>
      <c r="AM235" s="517"/>
      <c r="AN235" s="517"/>
      <c r="AO235" s="517"/>
      <c r="AP235" s="517"/>
      <c r="AQ235" s="517"/>
      <c r="AR235" s="517"/>
      <c r="AS235" s="517"/>
      <c r="AT235" s="517"/>
      <c r="AU235" s="517"/>
      <c r="AV235" s="517"/>
      <c r="AW235" s="517"/>
      <c r="AX235" s="517"/>
      <c r="AY235" s="517"/>
      <c r="AZ235" s="517"/>
      <c r="BA235" s="517"/>
      <c r="BB235" s="517"/>
      <c r="BC235" s="517"/>
      <c r="BD235" s="517"/>
      <c r="BE235" s="517"/>
      <c r="BF235" s="517"/>
      <c r="BG235" s="517"/>
    </row>
    <row r="236" spans="2:71" ht="14.1" customHeight="1">
      <c r="B236" s="65"/>
      <c r="C236" s="65"/>
      <c r="D236" s="65"/>
      <c r="E236" s="372" t="str">
        <f>X223</f>
        <v>高橋柚杏</v>
      </c>
      <c r="F236" s="373"/>
      <c r="G236" s="373"/>
      <c r="H236" s="373"/>
      <c r="I236" s="373"/>
      <c r="J236" s="373"/>
      <c r="K236" s="376" t="str">
        <f>AB223</f>
        <v>土居中学校</v>
      </c>
      <c r="L236" s="376"/>
      <c r="M236" s="376"/>
      <c r="N236" s="376"/>
      <c r="O236" s="376"/>
      <c r="P236" s="377"/>
      <c r="R236" s="34"/>
      <c r="S236" s="34"/>
      <c r="T236" s="517"/>
      <c r="U236" s="517"/>
      <c r="V236" s="517"/>
      <c r="W236" s="517"/>
      <c r="X236" s="517"/>
      <c r="Y236" s="517"/>
      <c r="Z236" s="517"/>
      <c r="AA236" s="517"/>
      <c r="AB236" s="517"/>
      <c r="AC236" s="517"/>
      <c r="AD236" s="517"/>
      <c r="AE236" s="517"/>
      <c r="AF236" s="517"/>
      <c r="AG236" s="517"/>
      <c r="AH236" s="517"/>
      <c r="AI236" s="517"/>
      <c r="AJ236" s="517"/>
      <c r="AK236" s="517"/>
      <c r="AL236" s="517"/>
      <c r="AM236" s="517"/>
      <c r="AN236" s="517"/>
      <c r="AO236" s="517"/>
      <c r="AP236" s="517"/>
      <c r="AQ236" s="517"/>
      <c r="AR236" s="517"/>
      <c r="AS236" s="517"/>
      <c r="AT236" s="517"/>
      <c r="AU236" s="517"/>
      <c r="AV236" s="517"/>
      <c r="AW236" s="517"/>
      <c r="AX236" s="517"/>
      <c r="AY236" s="517"/>
      <c r="AZ236" s="517"/>
      <c r="BA236" s="517"/>
      <c r="BB236" s="517"/>
      <c r="BC236" s="517"/>
      <c r="BD236" s="517"/>
      <c r="BE236" s="517"/>
      <c r="BF236" s="517"/>
      <c r="BG236" s="517"/>
    </row>
    <row r="237" spans="2:71" ht="14.1" customHeight="1">
      <c r="B237" s="65"/>
      <c r="C237" s="65"/>
      <c r="D237" s="65"/>
      <c r="E237" s="374"/>
      <c r="F237" s="375"/>
      <c r="G237" s="375"/>
      <c r="H237" s="375"/>
      <c r="I237" s="375"/>
      <c r="J237" s="375"/>
      <c r="K237" s="378"/>
      <c r="L237" s="378"/>
      <c r="M237" s="378"/>
      <c r="N237" s="378"/>
      <c r="O237" s="378"/>
      <c r="P237" s="379"/>
      <c r="R237" s="34"/>
      <c r="S237" s="34"/>
      <c r="T237" s="517"/>
      <c r="U237" s="517"/>
      <c r="V237" s="517"/>
      <c r="W237" s="517"/>
      <c r="X237" s="517"/>
      <c r="Y237" s="517"/>
      <c r="Z237" s="517"/>
      <c r="AA237" s="517"/>
      <c r="AB237" s="517"/>
      <c r="AC237" s="517"/>
      <c r="AD237" s="517"/>
      <c r="AE237" s="517"/>
      <c r="AF237" s="517"/>
      <c r="AG237" s="517"/>
      <c r="AH237" s="517"/>
      <c r="AI237" s="517"/>
      <c r="AJ237" s="517"/>
      <c r="AK237" s="517"/>
      <c r="AL237" s="517"/>
      <c r="AM237" s="517"/>
      <c r="AN237" s="517"/>
      <c r="AO237" s="517"/>
      <c r="AP237" s="517"/>
      <c r="AQ237" s="517"/>
      <c r="AR237" s="517"/>
      <c r="AS237" s="517"/>
      <c r="AT237" s="517"/>
      <c r="AU237" s="517"/>
      <c r="AV237" s="517"/>
      <c r="AW237" s="517"/>
      <c r="AX237" s="517"/>
      <c r="AY237" s="517"/>
      <c r="AZ237" s="517"/>
      <c r="BA237" s="517"/>
      <c r="BB237" s="517"/>
      <c r="BC237" s="517"/>
      <c r="BD237" s="517"/>
      <c r="BE237" s="517"/>
      <c r="BF237" s="517"/>
      <c r="BG237" s="517"/>
    </row>
    <row r="238" spans="2:71" ht="14.1" customHeight="1">
      <c r="B238" s="65"/>
      <c r="C238" s="65"/>
      <c r="D238" s="65"/>
      <c r="E238" s="54"/>
      <c r="F238" s="54"/>
      <c r="G238" s="54"/>
      <c r="H238" s="54"/>
      <c r="I238" s="54"/>
      <c r="J238" s="54"/>
      <c r="K238" s="54"/>
      <c r="L238" s="54"/>
      <c r="M238" s="54"/>
      <c r="N238" s="54"/>
      <c r="R238" s="34"/>
      <c r="S238" s="34"/>
      <c r="T238" s="34"/>
      <c r="U238" s="34"/>
      <c r="V238" s="34"/>
      <c r="W238" s="34"/>
      <c r="X238" s="34"/>
      <c r="Y238" s="34"/>
      <c r="Z238" s="34"/>
      <c r="AA238" s="34"/>
      <c r="AB238" s="116"/>
      <c r="AC238" s="116"/>
      <c r="AD238" s="116"/>
      <c r="AE238" s="116"/>
      <c r="AF238" s="19"/>
      <c r="AG238" s="19"/>
      <c r="AH238" s="19"/>
      <c r="AI238" s="19"/>
      <c r="AR238" s="11"/>
      <c r="AS238" s="11"/>
      <c r="BG238" s="21"/>
    </row>
    <row r="239" spans="2:71" ht="14.1" customHeight="1">
      <c r="B239" s="65"/>
      <c r="C239" s="65"/>
      <c r="D239" s="65"/>
      <c r="E239" s="54"/>
      <c r="F239" s="54"/>
      <c r="G239" s="54"/>
      <c r="H239" s="54"/>
      <c r="I239" s="54"/>
      <c r="J239" s="54"/>
      <c r="K239" s="54"/>
      <c r="L239" s="54"/>
      <c r="M239" s="54"/>
      <c r="N239" s="54"/>
      <c r="R239" s="34"/>
      <c r="S239" s="34"/>
      <c r="T239" s="34"/>
      <c r="U239" s="34"/>
      <c r="V239" s="34"/>
      <c r="W239" s="34"/>
      <c r="X239" s="34"/>
      <c r="Y239" s="34"/>
      <c r="Z239" s="34"/>
      <c r="AA239" s="34"/>
      <c r="AB239" s="116"/>
      <c r="AC239" s="116"/>
      <c r="AD239" s="116"/>
      <c r="AE239" s="116"/>
      <c r="AF239" s="19"/>
      <c r="AG239" s="19"/>
      <c r="AH239" s="19"/>
      <c r="AI239" s="19"/>
      <c r="AR239" s="11"/>
      <c r="AS239" s="11"/>
      <c r="BG239" s="21"/>
    </row>
    <row r="240" spans="2:71" ht="14.1" customHeight="1">
      <c r="B240" s="65"/>
      <c r="C240" s="65"/>
      <c r="D240" s="65"/>
      <c r="E240" s="54"/>
      <c r="F240" s="54"/>
      <c r="G240" s="54"/>
      <c r="H240" s="54"/>
      <c r="I240" s="54"/>
      <c r="J240" s="54"/>
      <c r="K240" s="54"/>
      <c r="L240" s="54"/>
      <c r="M240" s="54"/>
      <c r="N240" s="54"/>
      <c r="R240" s="34"/>
      <c r="S240" s="34"/>
      <c r="T240" s="34"/>
      <c r="U240" s="34"/>
      <c r="V240" s="34"/>
      <c r="W240" s="34"/>
      <c r="X240" s="34"/>
      <c r="Y240" s="34"/>
      <c r="Z240" s="34"/>
      <c r="AA240" s="34"/>
      <c r="AB240" s="116"/>
      <c r="AC240" s="116"/>
      <c r="AD240" s="116"/>
      <c r="AE240" s="116"/>
      <c r="AF240" s="19"/>
      <c r="AG240" s="19"/>
      <c r="AH240" s="19"/>
      <c r="AI240" s="19"/>
      <c r="AR240" s="11"/>
      <c r="AS240" s="11"/>
      <c r="BG240" s="21"/>
    </row>
    <row r="241" spans="2:64" ht="14.1" customHeight="1" thickBot="1">
      <c r="B241" s="82"/>
      <c r="C241" s="82"/>
      <c r="D241" s="82"/>
      <c r="E241" s="82"/>
      <c r="F241" s="82"/>
      <c r="G241" s="82"/>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4"/>
      <c r="AK241" s="84"/>
      <c r="AL241" s="85"/>
      <c r="AM241" s="85"/>
      <c r="AN241" s="85"/>
      <c r="AO241" s="85"/>
      <c r="AP241" s="85"/>
      <c r="AQ241" s="85"/>
      <c r="AR241" s="85"/>
      <c r="AS241" s="85"/>
      <c r="AT241" s="85"/>
      <c r="AU241" s="85"/>
      <c r="AV241" s="85"/>
      <c r="AW241" s="85"/>
      <c r="AX241" s="85"/>
      <c r="AY241" s="85"/>
      <c r="AZ241" s="85"/>
      <c r="BA241" s="85"/>
      <c r="BB241" s="85"/>
      <c r="BC241" s="85"/>
      <c r="BD241" s="85"/>
      <c r="BE241" s="85"/>
      <c r="BF241" s="85"/>
      <c r="BG241" s="21"/>
    </row>
    <row r="242" spans="2:64" ht="14.1" customHeight="1">
      <c r="B242" s="65"/>
      <c r="C242" s="65"/>
      <c r="D242" s="65"/>
      <c r="E242" s="54"/>
      <c r="F242" s="54"/>
      <c r="G242" s="54"/>
      <c r="H242" s="54"/>
      <c r="I242" s="54"/>
      <c r="J242" s="54"/>
      <c r="K242" s="54"/>
      <c r="L242" s="54"/>
      <c r="M242" s="54"/>
      <c r="N242" s="54"/>
      <c r="R242" s="34"/>
      <c r="S242" s="34"/>
      <c r="T242" s="34"/>
      <c r="U242" s="34"/>
      <c r="V242" s="34"/>
      <c r="W242" s="34"/>
      <c r="X242" s="34"/>
      <c r="Y242" s="34"/>
      <c r="Z242" s="34"/>
      <c r="AA242" s="34"/>
      <c r="AB242" s="116"/>
      <c r="AC242" s="116"/>
      <c r="AD242" s="116"/>
      <c r="AE242" s="116"/>
      <c r="AF242" s="19"/>
      <c r="AG242" s="19"/>
      <c r="AH242" s="19"/>
      <c r="AI242" s="19"/>
      <c r="AR242" s="11"/>
      <c r="AS242" s="11"/>
      <c r="BG242" s="21"/>
    </row>
    <row r="243" spans="2:64" s="30" customFormat="1" ht="14.1" customHeight="1" thickBot="1">
      <c r="B243" s="59"/>
      <c r="C243" s="59"/>
      <c r="D243" s="59"/>
      <c r="E243" s="59"/>
      <c r="F243" s="59"/>
      <c r="G243" s="59"/>
      <c r="H243" s="59"/>
      <c r="I243" s="59"/>
      <c r="J243" s="59"/>
      <c r="K243" s="59"/>
      <c r="L243" s="59"/>
      <c r="M243" s="59"/>
      <c r="N243" s="59"/>
      <c r="O243" s="59"/>
      <c r="P243" s="59"/>
      <c r="Q243" s="59"/>
      <c r="R243" s="59"/>
      <c r="S243" s="59"/>
      <c r="T243" s="21"/>
      <c r="U243" s="21"/>
      <c r="V243" s="21"/>
      <c r="W243" s="21"/>
      <c r="X243" s="21"/>
      <c r="Y243" s="31"/>
      <c r="Z243" s="31"/>
      <c r="AA243" s="3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31"/>
      <c r="BF243" s="31"/>
      <c r="BG243" s="31"/>
    </row>
    <row r="244" spans="2:64" ht="14.1" customHeight="1">
      <c r="B244" s="515" t="s">
        <v>79</v>
      </c>
      <c r="C244" s="515"/>
      <c r="D244" s="515"/>
      <c r="E244" s="515"/>
      <c r="F244" s="515"/>
      <c r="G244" s="515"/>
      <c r="H244" s="516" t="s">
        <v>44</v>
      </c>
      <c r="I244" s="516"/>
      <c r="J244" s="516"/>
      <c r="K244" s="516"/>
      <c r="L244" s="516"/>
      <c r="M244" s="516"/>
      <c r="N244" s="516"/>
      <c r="O244" s="516"/>
      <c r="P244" s="516"/>
      <c r="Q244" s="516"/>
      <c r="R244" s="516"/>
      <c r="S244" s="60"/>
      <c r="T244" s="60"/>
      <c r="U244" s="60"/>
      <c r="V244" s="24"/>
      <c r="W244" s="24"/>
      <c r="X244" s="24"/>
      <c r="Y244" s="24"/>
      <c r="Z244" s="24"/>
      <c r="AA244" s="24"/>
      <c r="AB244" s="355" t="s">
        <v>206</v>
      </c>
      <c r="AC244" s="356"/>
      <c r="AD244" s="356"/>
      <c r="AE244" s="356"/>
      <c r="AF244" s="356"/>
      <c r="AG244" s="356"/>
      <c r="AH244" s="356"/>
      <c r="AI244" s="357"/>
      <c r="AJ244" s="447" t="str">
        <f>AB246</f>
        <v>高橋幸也</v>
      </c>
      <c r="AK244" s="436"/>
      <c r="AL244" s="436"/>
      <c r="AM244" s="437"/>
      <c r="AN244" s="435" t="str">
        <f>AB249</f>
        <v>山中芽依</v>
      </c>
      <c r="AO244" s="436"/>
      <c r="AP244" s="436"/>
      <c r="AQ244" s="437"/>
      <c r="AR244" s="435" t="str">
        <f>AB252</f>
        <v>石井ひまり</v>
      </c>
      <c r="AS244" s="436"/>
      <c r="AT244" s="436"/>
      <c r="AU244" s="437"/>
      <c r="AV244" s="435" t="str">
        <f>AB255</f>
        <v>三宅美紀</v>
      </c>
      <c r="AW244" s="436"/>
      <c r="AX244" s="436"/>
      <c r="AY244" s="438"/>
      <c r="AZ244" s="439" t="s">
        <v>1</v>
      </c>
      <c r="BA244" s="440"/>
      <c r="BB244" s="440"/>
      <c r="BC244" s="441"/>
      <c r="BD244" s="1"/>
      <c r="BE244" s="388" t="s">
        <v>3</v>
      </c>
      <c r="BF244" s="390"/>
      <c r="BG244" s="388" t="s">
        <v>4</v>
      </c>
      <c r="BH244" s="389"/>
      <c r="BI244" s="390"/>
      <c r="BJ244" s="391" t="s">
        <v>5</v>
      </c>
      <c r="BK244" s="392"/>
      <c r="BL244" s="393"/>
    </row>
    <row r="245" spans="2:64" ht="14.1" customHeight="1" thickBot="1">
      <c r="B245" s="515"/>
      <c r="C245" s="515"/>
      <c r="D245" s="515"/>
      <c r="E245" s="515"/>
      <c r="F245" s="515"/>
      <c r="G245" s="515"/>
      <c r="H245" s="516"/>
      <c r="I245" s="516"/>
      <c r="J245" s="516"/>
      <c r="K245" s="516"/>
      <c r="L245" s="516"/>
      <c r="M245" s="516"/>
      <c r="N245" s="516"/>
      <c r="O245" s="516"/>
      <c r="P245" s="516"/>
      <c r="Q245" s="516"/>
      <c r="R245" s="516"/>
      <c r="S245" s="60"/>
      <c r="T245" s="60"/>
      <c r="U245" s="60"/>
      <c r="V245" s="24"/>
      <c r="W245" s="24"/>
      <c r="X245" s="24"/>
      <c r="Y245" s="24"/>
      <c r="Z245" s="24"/>
      <c r="AA245" s="24"/>
      <c r="AB245" s="358"/>
      <c r="AC245" s="359"/>
      <c r="AD245" s="359"/>
      <c r="AE245" s="359"/>
      <c r="AF245" s="359"/>
      <c r="AG245" s="359"/>
      <c r="AH245" s="359"/>
      <c r="AI245" s="360"/>
      <c r="AJ245" s="496" t="str">
        <f>AB247</f>
        <v>飛鷹勇太</v>
      </c>
      <c r="AK245" s="497"/>
      <c r="AL245" s="497"/>
      <c r="AM245" s="498"/>
      <c r="AN245" s="499" t="str">
        <f>AB250</f>
        <v>山中杏浬</v>
      </c>
      <c r="AO245" s="497"/>
      <c r="AP245" s="497"/>
      <c r="AQ245" s="498"/>
      <c r="AR245" s="499" t="str">
        <f>AB253</f>
        <v>清水梨緒奈</v>
      </c>
      <c r="AS245" s="497"/>
      <c r="AT245" s="497"/>
      <c r="AU245" s="498"/>
      <c r="AV245" s="499" t="str">
        <f>AB256</f>
        <v>加地由美</v>
      </c>
      <c r="AW245" s="497"/>
      <c r="AX245" s="497"/>
      <c r="AY245" s="500"/>
      <c r="AZ245" s="448" t="s">
        <v>2</v>
      </c>
      <c r="BA245" s="449"/>
      <c r="BB245" s="449"/>
      <c r="BC245" s="450"/>
      <c r="BD245" s="1"/>
      <c r="BE245" s="195" t="s">
        <v>6</v>
      </c>
      <c r="BF245" s="196" t="s">
        <v>7</v>
      </c>
      <c r="BG245" s="195" t="s">
        <v>28</v>
      </c>
      <c r="BH245" s="196" t="s">
        <v>8</v>
      </c>
      <c r="BI245" s="197" t="s">
        <v>9</v>
      </c>
      <c r="BJ245" s="196" t="s">
        <v>28</v>
      </c>
      <c r="BK245" s="196" t="s">
        <v>8</v>
      </c>
      <c r="BL245" s="197" t="s">
        <v>9</v>
      </c>
    </row>
    <row r="246" spans="2:64" ht="14.1" customHeight="1">
      <c r="B246" s="515"/>
      <c r="C246" s="515"/>
      <c r="D246" s="515"/>
      <c r="E246" s="515"/>
      <c r="F246" s="515"/>
      <c r="G246" s="515"/>
      <c r="H246" s="516"/>
      <c r="I246" s="516"/>
      <c r="J246" s="516"/>
      <c r="K246" s="516"/>
      <c r="L246" s="516"/>
      <c r="M246" s="516"/>
      <c r="N246" s="516"/>
      <c r="O246" s="516"/>
      <c r="P246" s="516"/>
      <c r="Q246" s="516"/>
      <c r="R246" s="516"/>
      <c r="S246" s="60"/>
      <c r="T246" s="60"/>
      <c r="U246" s="60"/>
      <c r="V246" s="24"/>
      <c r="W246" s="24"/>
      <c r="X246" s="24"/>
      <c r="Y246" s="24"/>
      <c r="Z246" s="24"/>
      <c r="AA246" s="24"/>
      <c r="AB246" s="368" t="s">
        <v>162</v>
      </c>
      <c r="AC246" s="369"/>
      <c r="AD246" s="369"/>
      <c r="AE246" s="369"/>
      <c r="AF246" s="364" t="s">
        <v>51</v>
      </c>
      <c r="AG246" s="364"/>
      <c r="AH246" s="364"/>
      <c r="AI246" s="365"/>
      <c r="AJ246" s="471"/>
      <c r="AK246" s="472"/>
      <c r="AL246" s="472"/>
      <c r="AM246" s="473"/>
      <c r="AN246" s="130">
        <v>21</v>
      </c>
      <c r="AO246" s="131" t="str">
        <f>IF(AN246="","","-")</f>
        <v>-</v>
      </c>
      <c r="AP246" s="132">
        <v>7</v>
      </c>
      <c r="AQ246" s="394" t="str">
        <f>IF(AN246&lt;&gt;"",IF(AN246&gt;AP246,IF(AN247&gt;AP247,"○",IF(AN248&gt;AP248,"○","×")),IF(AN247&gt;AP247,IF(AN248&gt;AP248,"○","×"),"×")),"")</f>
        <v>○</v>
      </c>
      <c r="AR246" s="130">
        <v>21</v>
      </c>
      <c r="AS246" s="133" t="str">
        <f t="shared" ref="AS246:AS251" si="52">IF(AR246="","","-")</f>
        <v>-</v>
      </c>
      <c r="AT246" s="134">
        <v>19</v>
      </c>
      <c r="AU246" s="394" t="str">
        <f>IF(AR246&lt;&gt;"",IF(AR246&gt;AT246,IF(AR247&gt;AT247,"○",IF(AR248&gt;AT248,"○","×")),IF(AR247&gt;AT247,IF(AR248&gt;AT248,"○","×"),"×")),"")</f>
        <v>○</v>
      </c>
      <c r="AV246" s="135">
        <v>21</v>
      </c>
      <c r="AW246" s="133" t="str">
        <f t="shared" ref="AW246:AW254" si="53">IF(AV246="","","-")</f>
        <v>-</v>
      </c>
      <c r="AX246" s="132">
        <v>11</v>
      </c>
      <c r="AY246" s="414" t="str">
        <f>IF(AV246&lt;&gt;"",IF(AV246&gt;AX246,IF(AV247&gt;AX247,"○",IF(AV248&gt;AX248,"○","×")),IF(AV247&gt;AX247,IF(AV248&gt;AX248,"○","×"),"×")),"")</f>
        <v>○</v>
      </c>
      <c r="AZ246" s="415" t="s">
        <v>246</v>
      </c>
      <c r="BA246" s="416"/>
      <c r="BB246" s="416"/>
      <c r="BC246" s="417"/>
      <c r="BD246" s="1"/>
      <c r="BE246" s="183"/>
      <c r="BF246" s="184"/>
      <c r="BG246" s="185"/>
      <c r="BH246" s="186"/>
      <c r="BI246" s="187"/>
      <c r="BJ246" s="184"/>
      <c r="BK246" s="184"/>
      <c r="BL246" s="188"/>
    </row>
    <row r="247" spans="2:64" ht="14.1" customHeight="1">
      <c r="B247" s="22"/>
      <c r="C247" s="26"/>
      <c r="D247" s="22"/>
      <c r="E247" s="22"/>
      <c r="F247" s="22"/>
      <c r="G247" s="22"/>
      <c r="H247" s="22"/>
      <c r="I247" s="22"/>
      <c r="J247" s="22"/>
      <c r="K247" s="22"/>
      <c r="L247" s="22"/>
      <c r="M247" s="22"/>
      <c r="N247" s="23"/>
      <c r="O247" s="23"/>
      <c r="P247" s="23"/>
      <c r="Q247" s="23"/>
      <c r="R247" s="23"/>
      <c r="S247" s="23"/>
      <c r="T247" s="23"/>
      <c r="U247" s="23"/>
      <c r="V247" s="24"/>
      <c r="W247" s="24"/>
      <c r="X247" s="24"/>
      <c r="Y247" s="24"/>
      <c r="Z247" s="24"/>
      <c r="AA247" s="24"/>
      <c r="AB247" s="345" t="s">
        <v>163</v>
      </c>
      <c r="AC247" s="346"/>
      <c r="AD247" s="346"/>
      <c r="AE247" s="346"/>
      <c r="AF247" s="351" t="s">
        <v>51</v>
      </c>
      <c r="AG247" s="351"/>
      <c r="AH247" s="351"/>
      <c r="AI247" s="352"/>
      <c r="AJ247" s="474"/>
      <c r="AK247" s="430"/>
      <c r="AL247" s="430"/>
      <c r="AM247" s="431"/>
      <c r="AN247" s="130">
        <v>21</v>
      </c>
      <c r="AO247" s="131" t="str">
        <f>IF(AN247="","","-")</f>
        <v>-</v>
      </c>
      <c r="AP247" s="136">
        <v>8</v>
      </c>
      <c r="AQ247" s="395"/>
      <c r="AR247" s="130">
        <v>21</v>
      </c>
      <c r="AS247" s="131" t="str">
        <f t="shared" si="52"/>
        <v>-</v>
      </c>
      <c r="AT247" s="132">
        <v>9</v>
      </c>
      <c r="AU247" s="395"/>
      <c r="AV247" s="130">
        <v>21</v>
      </c>
      <c r="AW247" s="131" t="str">
        <f t="shared" si="53"/>
        <v>-</v>
      </c>
      <c r="AX247" s="132">
        <v>5</v>
      </c>
      <c r="AY247" s="410"/>
      <c r="AZ247" s="401"/>
      <c r="BA247" s="402"/>
      <c r="BB247" s="402"/>
      <c r="BC247" s="403"/>
      <c r="BD247" s="1"/>
      <c r="BE247" s="183">
        <f>COUNTIF(AJ246:AY248,"○")</f>
        <v>3</v>
      </c>
      <c r="BF247" s="184">
        <f>COUNTIF(AJ246:AY248,"×")</f>
        <v>0</v>
      </c>
      <c r="BG247" s="189">
        <f>(IF((AJ246&gt;AL246),1,0))+(IF((AJ247&gt;AL247),1,0))+(IF((AJ248&gt;AL248),1,0))+(IF((AN246&gt;AP246),1,0))+(IF((AN247&gt;AP247),1,0))+(IF((AN248&gt;AP248),1,0))+(IF((AR246&gt;AT246),1,0))+(IF((AR247&gt;AT247),1,0))+(IF((AR248&gt;AT248),1,0))+(IF((AV246&gt;AX246),1,0))+(IF((AV247&gt;AX247),1,0))+(IF((AV248&gt;AX248),1,0))</f>
        <v>6</v>
      </c>
      <c r="BH247" s="190">
        <f>(IF((AJ246&lt;AL246),1,0))+(IF((AJ247&lt;AL247),1,0))+(IF((AJ248&lt;AL248),1,0))+(IF((AN246&lt;AP246),1,0))+(IF((AN247&lt;AP247),1,0))+(IF((AN248&lt;AP248),1,0))+(IF((AR246&lt;AT246),1,0))+(IF((AR247&lt;AT247),1,0))+(IF((AR248&lt;AT248),1,0))+(IF((AV246&lt;AX246),1,0))+(IF((AV247&lt;AX247),1,0))+(IF((AV248&lt;AX248),1,0))</f>
        <v>0</v>
      </c>
      <c r="BI247" s="191">
        <f>BG247-BH247</f>
        <v>6</v>
      </c>
      <c r="BJ247" s="184">
        <f>SUM(AJ246:AJ248,AN246:AN248,AR246:AR248,AV246:AV248)</f>
        <v>126</v>
      </c>
      <c r="BK247" s="184">
        <f>SUM(AL246:AL248,AP246:AP248,AT246:AT248,AX246:AX248)</f>
        <v>59</v>
      </c>
      <c r="BL247" s="188">
        <f>BJ247-BK247</f>
        <v>67</v>
      </c>
    </row>
    <row r="248" spans="2:64" ht="14.1" customHeight="1">
      <c r="B248" s="22"/>
      <c r="C248" s="26"/>
      <c r="D248" s="22"/>
      <c r="E248" s="22"/>
      <c r="F248" s="22"/>
      <c r="G248" s="22"/>
      <c r="H248" s="22"/>
      <c r="I248" s="22"/>
      <c r="J248" s="22"/>
      <c r="K248" s="22"/>
      <c r="L248" s="22"/>
      <c r="M248" s="22"/>
      <c r="N248" s="23"/>
      <c r="O248" s="23"/>
      <c r="P248" s="23"/>
      <c r="Q248" s="23"/>
      <c r="R248" s="23"/>
      <c r="S248" s="23"/>
      <c r="T248" s="23"/>
      <c r="U248" s="23"/>
      <c r="V248" s="24"/>
      <c r="W248" s="24"/>
      <c r="X248" s="24"/>
      <c r="Y248" s="24"/>
      <c r="Z248" s="24"/>
      <c r="AA248" s="24"/>
      <c r="AB248" s="462"/>
      <c r="AC248" s="463"/>
      <c r="AD248" s="463"/>
      <c r="AE248" s="463"/>
      <c r="AF248" s="469"/>
      <c r="AG248" s="469"/>
      <c r="AH248" s="469"/>
      <c r="AI248" s="470"/>
      <c r="AJ248" s="475"/>
      <c r="AK248" s="433"/>
      <c r="AL248" s="433"/>
      <c r="AM248" s="434"/>
      <c r="AN248" s="137"/>
      <c r="AO248" s="131" t="str">
        <f>IF(AN248="","","-")</f>
        <v/>
      </c>
      <c r="AP248" s="138"/>
      <c r="AQ248" s="396"/>
      <c r="AR248" s="137"/>
      <c r="AS248" s="139" t="str">
        <f t="shared" si="52"/>
        <v/>
      </c>
      <c r="AT248" s="138"/>
      <c r="AU248" s="395"/>
      <c r="AV248" s="137"/>
      <c r="AW248" s="139" t="str">
        <f t="shared" si="53"/>
        <v/>
      </c>
      <c r="AX248" s="138"/>
      <c r="AY248" s="410"/>
      <c r="AZ248" s="118">
        <f>BE247</f>
        <v>3</v>
      </c>
      <c r="BA248" s="53" t="s">
        <v>10</v>
      </c>
      <c r="BB248" s="53">
        <f>BF247</f>
        <v>0</v>
      </c>
      <c r="BC248" s="119" t="s">
        <v>7</v>
      </c>
      <c r="BD248" s="1"/>
      <c r="BE248" s="183"/>
      <c r="BF248" s="184"/>
      <c r="BG248" s="183"/>
      <c r="BH248" s="184"/>
      <c r="BI248" s="188"/>
      <c r="BJ248" s="184"/>
      <c r="BK248" s="184"/>
      <c r="BL248" s="188"/>
    </row>
    <row r="249" spans="2:64" ht="14.1" customHeight="1">
      <c r="B249" s="491" t="str">
        <f>AB246</f>
        <v>高橋幸也</v>
      </c>
      <c r="C249" s="492" t="s">
        <v>251</v>
      </c>
      <c r="D249" s="510" t="s">
        <v>11</v>
      </c>
      <c r="E249" s="511"/>
      <c r="F249" s="511"/>
      <c r="G249" s="512"/>
      <c r="H249" s="173"/>
      <c r="I249" s="172"/>
      <c r="J249" s="172"/>
      <c r="K249" s="172"/>
      <c r="L249" s="172"/>
      <c r="M249" s="172"/>
      <c r="N249" s="31"/>
      <c r="O249" s="31"/>
      <c r="P249" s="31"/>
      <c r="Q249" s="31"/>
      <c r="R249" s="31"/>
      <c r="X249" s="24"/>
      <c r="Y249" s="24"/>
      <c r="Z249" s="24"/>
      <c r="AA249" s="24"/>
      <c r="AB249" s="464" t="s">
        <v>164</v>
      </c>
      <c r="AC249" s="465"/>
      <c r="AD249" s="465"/>
      <c r="AE249" s="465"/>
      <c r="AF249" s="349" t="s">
        <v>72</v>
      </c>
      <c r="AG249" s="349"/>
      <c r="AH249" s="349"/>
      <c r="AI249" s="350"/>
      <c r="AJ249" s="127">
        <f>IF(AP246="","",AP246)</f>
        <v>7</v>
      </c>
      <c r="AK249" s="131" t="str">
        <f t="shared" ref="AK249:AK257" si="54">IF(AJ249="","","-")</f>
        <v>-</v>
      </c>
      <c r="AL249" s="140">
        <f>IF(AN246="","",AN246)</f>
        <v>21</v>
      </c>
      <c r="AM249" s="418" t="str">
        <f>IF(AQ246="","",IF(AQ246="○","×",IF(AQ246="×","○")))</f>
        <v>×</v>
      </c>
      <c r="AN249" s="426"/>
      <c r="AO249" s="427"/>
      <c r="AP249" s="427"/>
      <c r="AQ249" s="428"/>
      <c r="AR249" s="130">
        <v>8</v>
      </c>
      <c r="AS249" s="131" t="str">
        <f t="shared" si="52"/>
        <v>-</v>
      </c>
      <c r="AT249" s="132">
        <v>21</v>
      </c>
      <c r="AU249" s="397" t="str">
        <f>IF(AR249&lt;&gt;"",IF(AR249&gt;AT249,IF(AR250&gt;AT250,"○",IF(AR251&gt;AT251,"○","×")),IF(AR250&gt;AT250,IF(AR251&gt;AT251,"○","×"),"×")),"")</f>
        <v>×</v>
      </c>
      <c r="AV249" s="130">
        <v>18</v>
      </c>
      <c r="AW249" s="131" t="str">
        <f t="shared" si="53"/>
        <v>-</v>
      </c>
      <c r="AX249" s="132">
        <v>21</v>
      </c>
      <c r="AY249" s="409" t="str">
        <f>IF(AV249&lt;&gt;"",IF(AV249&gt;AX249,IF(AV250&gt;AX250,"○",IF(AV251&gt;AX251,"○","×")),IF(AV250&gt;AX250,IF(AV251&gt;AX251,"○","×"),"×")),"")</f>
        <v>×</v>
      </c>
      <c r="AZ249" s="398" t="s">
        <v>248</v>
      </c>
      <c r="BA249" s="399"/>
      <c r="BB249" s="399"/>
      <c r="BC249" s="400"/>
      <c r="BD249" s="1"/>
      <c r="BE249" s="185"/>
      <c r="BF249" s="186"/>
      <c r="BG249" s="185"/>
      <c r="BH249" s="186"/>
      <c r="BI249" s="187"/>
      <c r="BJ249" s="186"/>
      <c r="BK249" s="186"/>
      <c r="BL249" s="187"/>
    </row>
    <row r="250" spans="2:64" ht="14.1" customHeight="1">
      <c r="B250" s="477"/>
      <c r="C250" s="479"/>
      <c r="D250" s="483"/>
      <c r="E250" s="484"/>
      <c r="F250" s="484"/>
      <c r="G250" s="485"/>
      <c r="H250" s="173"/>
      <c r="I250" s="172"/>
      <c r="J250" s="172"/>
      <c r="K250" s="172"/>
      <c r="L250" s="172"/>
      <c r="M250" s="172"/>
      <c r="N250" s="32"/>
      <c r="O250" s="32"/>
      <c r="P250" s="32"/>
      <c r="Q250" s="32"/>
      <c r="R250" s="32"/>
      <c r="S250" s="32"/>
      <c r="T250" s="32"/>
      <c r="U250" s="32"/>
      <c r="V250" s="32"/>
      <c r="W250" s="32"/>
      <c r="X250" s="24"/>
      <c r="Y250" s="24"/>
      <c r="Z250" s="24"/>
      <c r="AA250" s="24"/>
      <c r="AB250" s="345" t="s">
        <v>165</v>
      </c>
      <c r="AC250" s="346"/>
      <c r="AD250" s="346"/>
      <c r="AE250" s="346"/>
      <c r="AF250" s="351" t="s">
        <v>72</v>
      </c>
      <c r="AG250" s="351"/>
      <c r="AH250" s="351"/>
      <c r="AI250" s="352"/>
      <c r="AJ250" s="127">
        <f>IF(AP247="","",AP247)</f>
        <v>8</v>
      </c>
      <c r="AK250" s="131" t="str">
        <f t="shared" si="54"/>
        <v>-</v>
      </c>
      <c r="AL250" s="140">
        <f>IF(AN247="","",AN247)</f>
        <v>21</v>
      </c>
      <c r="AM250" s="419" t="str">
        <f>IF(AO247="","",AO247)</f>
        <v>-</v>
      </c>
      <c r="AN250" s="429"/>
      <c r="AO250" s="430"/>
      <c r="AP250" s="430"/>
      <c r="AQ250" s="431"/>
      <c r="AR250" s="130">
        <v>5</v>
      </c>
      <c r="AS250" s="131" t="str">
        <f t="shared" si="52"/>
        <v>-</v>
      </c>
      <c r="AT250" s="132">
        <v>21</v>
      </c>
      <c r="AU250" s="395"/>
      <c r="AV250" s="130">
        <v>14</v>
      </c>
      <c r="AW250" s="131" t="str">
        <f t="shared" si="53"/>
        <v>-</v>
      </c>
      <c r="AX250" s="132">
        <v>21</v>
      </c>
      <c r="AY250" s="410"/>
      <c r="AZ250" s="401"/>
      <c r="BA250" s="402"/>
      <c r="BB250" s="402"/>
      <c r="BC250" s="403"/>
      <c r="BD250" s="1"/>
      <c r="BE250" s="183">
        <f>COUNTIF(AJ249:AY251,"○")</f>
        <v>0</v>
      </c>
      <c r="BF250" s="184">
        <f>COUNTIF(AJ249:AY251,"×")</f>
        <v>3</v>
      </c>
      <c r="BG250" s="189">
        <f>(IF((AJ249&gt;AL249),1,0))+(IF((AJ250&gt;AL250),1,0))+(IF((AJ251&gt;AL251),1,0))+(IF((AN249&gt;AP249),1,0))+(IF((AN250&gt;AP250),1,0))+(IF((AN251&gt;AP251),1,0))+(IF((AR249&gt;AT249),1,0))+(IF((AR250&gt;AT250),1,0))+(IF((AR251&gt;AT251),1,0))+(IF((AV249&gt;AX249),1,0))+(IF((AV250&gt;AX250),1,0))+(IF((AV251&gt;AX251),1,0))</f>
        <v>0</v>
      </c>
      <c r="BH250" s="190">
        <f>(IF((AJ249&lt;AL249),1,0))+(IF((AJ250&lt;AL250),1,0))+(IF((AJ251&lt;AL251),1,0))+(IF((AN249&lt;AP249),1,0))+(IF((AN250&lt;AP250),1,0))+(IF((AN251&lt;AP251),1,0))+(IF((AR249&lt;AT249),1,0))+(IF((AR250&lt;AT250),1,0))+(IF((AR251&lt;AT251),1,0))+(IF((AV249&lt;AX249),1,0))+(IF((AV250&lt;AX250),1,0))+(IF((AV251&lt;AX251),1,0))</f>
        <v>6</v>
      </c>
      <c r="BI250" s="191">
        <f>BG250-BH250</f>
        <v>-6</v>
      </c>
      <c r="BJ250" s="184">
        <f>SUM(AJ249:AJ251,AN249:AN251,AR249:AR251,AV249:AV251)</f>
        <v>60</v>
      </c>
      <c r="BK250" s="184">
        <f>SUM(AL249:AL251,AP249:AP251,AT249:AT251,AX249:AX251)</f>
        <v>126</v>
      </c>
      <c r="BL250" s="188">
        <f>BJ250-BK250</f>
        <v>-66</v>
      </c>
    </row>
    <row r="251" spans="2:64" ht="14.1" customHeight="1">
      <c r="B251" s="491" t="str">
        <f>AB247</f>
        <v>飛鷹勇太</v>
      </c>
      <c r="C251" s="492" t="s">
        <v>251</v>
      </c>
      <c r="D251" s="483"/>
      <c r="E251" s="484"/>
      <c r="F251" s="484"/>
      <c r="G251" s="485"/>
      <c r="H251" s="308"/>
      <c r="I251" s="309"/>
      <c r="J251" s="310"/>
      <c r="K251" s="311"/>
      <c r="L251" s="172"/>
      <c r="M251" s="172"/>
      <c r="N251" s="32"/>
      <c r="O251" s="32"/>
      <c r="P251" s="32"/>
      <c r="Q251" s="32"/>
      <c r="R251" s="32"/>
      <c r="S251" s="32"/>
      <c r="T251" s="32"/>
      <c r="U251" s="32"/>
      <c r="V251" s="32"/>
      <c r="W251" s="32"/>
      <c r="X251" s="24"/>
      <c r="Y251" s="24"/>
      <c r="Z251" s="24"/>
      <c r="AA251" s="24"/>
      <c r="AB251" s="462"/>
      <c r="AC251" s="463"/>
      <c r="AD251" s="463"/>
      <c r="AE251" s="463"/>
      <c r="AF251" s="366"/>
      <c r="AG251" s="366"/>
      <c r="AH251" s="366"/>
      <c r="AI251" s="367"/>
      <c r="AJ251" s="141" t="str">
        <f>IF(AP248="","",AP248)</f>
        <v/>
      </c>
      <c r="AK251" s="131" t="str">
        <f t="shared" si="54"/>
        <v/>
      </c>
      <c r="AL251" s="142" t="str">
        <f>IF(AN248="","",AN248)</f>
        <v/>
      </c>
      <c r="AM251" s="420" t="str">
        <f>IF(AO248="","",AO248)</f>
        <v/>
      </c>
      <c r="AN251" s="432"/>
      <c r="AO251" s="433"/>
      <c r="AP251" s="433"/>
      <c r="AQ251" s="434"/>
      <c r="AR251" s="137"/>
      <c r="AS251" s="131" t="str">
        <f t="shared" si="52"/>
        <v/>
      </c>
      <c r="AT251" s="138"/>
      <c r="AU251" s="396"/>
      <c r="AV251" s="137"/>
      <c r="AW251" s="139" t="str">
        <f t="shared" si="53"/>
        <v/>
      </c>
      <c r="AX251" s="138"/>
      <c r="AY251" s="411"/>
      <c r="AZ251" s="118">
        <f>BE250</f>
        <v>0</v>
      </c>
      <c r="BA251" s="53" t="s">
        <v>10</v>
      </c>
      <c r="BB251" s="53">
        <f>BF250</f>
        <v>3</v>
      </c>
      <c r="BC251" s="119" t="s">
        <v>7</v>
      </c>
      <c r="BD251" s="1"/>
      <c r="BE251" s="192"/>
      <c r="BF251" s="193"/>
      <c r="BG251" s="192"/>
      <c r="BH251" s="193"/>
      <c r="BI251" s="194"/>
      <c r="BJ251" s="193"/>
      <c r="BK251" s="193"/>
      <c r="BL251" s="194"/>
    </row>
    <row r="252" spans="2:64" ht="14.1" customHeight="1" thickBot="1">
      <c r="B252" s="513"/>
      <c r="C252" s="514"/>
      <c r="D252" s="483"/>
      <c r="E252" s="484"/>
      <c r="F252" s="484"/>
      <c r="G252" s="485"/>
      <c r="H252" s="312"/>
      <c r="I252" s="311">
        <v>11</v>
      </c>
      <c r="J252" s="313">
        <v>15</v>
      </c>
      <c r="K252" s="311"/>
      <c r="L252" s="172"/>
      <c r="M252" s="179"/>
      <c r="N252" s="78"/>
      <c r="O252" s="78"/>
      <c r="P252" s="78"/>
      <c r="Q252" s="78"/>
      <c r="R252" s="78"/>
      <c r="S252" s="78"/>
      <c r="T252" s="78"/>
      <c r="U252" s="78"/>
      <c r="V252" s="78"/>
      <c r="W252" s="78"/>
      <c r="X252" s="78"/>
      <c r="Y252" s="24"/>
      <c r="Z252" s="24"/>
      <c r="AA252" s="24"/>
      <c r="AB252" s="464" t="s">
        <v>166</v>
      </c>
      <c r="AC252" s="465"/>
      <c r="AD252" s="465"/>
      <c r="AE252" s="465"/>
      <c r="AF252" s="349" t="s">
        <v>72</v>
      </c>
      <c r="AG252" s="349"/>
      <c r="AH252" s="349"/>
      <c r="AI252" s="350"/>
      <c r="AJ252" s="127">
        <f>IF(AT246="","",AT246)</f>
        <v>19</v>
      </c>
      <c r="AK252" s="143" t="str">
        <f t="shared" si="54"/>
        <v>-</v>
      </c>
      <c r="AL252" s="140">
        <f>IF(AR246="","",AR246)</f>
        <v>21</v>
      </c>
      <c r="AM252" s="418" t="str">
        <f>IF(AU246="","",IF(AU246="○","×",IF(AU246="×","○")))</f>
        <v>×</v>
      </c>
      <c r="AN252" s="144">
        <f>IF(AT249="","",AT249)</f>
        <v>21</v>
      </c>
      <c r="AO252" s="131" t="str">
        <f t="shared" ref="AO252:AO257" si="55">IF(AN252="","","-")</f>
        <v>-</v>
      </c>
      <c r="AP252" s="140">
        <f>IF(AR249="","",AR249)</f>
        <v>8</v>
      </c>
      <c r="AQ252" s="418" t="str">
        <f>IF(AU249="","",IF(AU249="○","×",IF(AU249="×","○")))</f>
        <v>○</v>
      </c>
      <c r="AR252" s="426"/>
      <c r="AS252" s="427"/>
      <c r="AT252" s="427"/>
      <c r="AU252" s="428"/>
      <c r="AV252" s="130">
        <v>21</v>
      </c>
      <c r="AW252" s="131" t="str">
        <f t="shared" si="53"/>
        <v>-</v>
      </c>
      <c r="AX252" s="132">
        <v>12</v>
      </c>
      <c r="AY252" s="410" t="str">
        <f>IF(AV252&lt;&gt;"",IF(AV252&gt;AX252,IF(AV253&gt;AX253,"○",IF(AV254&gt;AX254,"○","×")),IF(AV253&gt;AX253,IF(AV254&gt;AX254,"○","×"),"×")),"")</f>
        <v>○</v>
      </c>
      <c r="AZ252" s="398" t="s">
        <v>249</v>
      </c>
      <c r="BA252" s="399"/>
      <c r="BB252" s="399"/>
      <c r="BC252" s="400"/>
      <c r="BD252" s="1"/>
      <c r="BE252" s="183"/>
      <c r="BF252" s="184"/>
      <c r="BG252" s="183"/>
      <c r="BH252" s="184"/>
      <c r="BI252" s="188"/>
      <c r="BJ252" s="184"/>
      <c r="BK252" s="184"/>
      <c r="BL252" s="188"/>
    </row>
    <row r="253" spans="2:64" ht="14.1" customHeight="1" thickTop="1">
      <c r="B253" s="476" t="str">
        <f>AB264</f>
        <v>飛鷹美有</v>
      </c>
      <c r="C253" s="478" t="str">
        <f>AF264</f>
        <v>新居浜西高校</v>
      </c>
      <c r="D253" s="480" t="s">
        <v>0</v>
      </c>
      <c r="E253" s="481"/>
      <c r="F253" s="481"/>
      <c r="G253" s="482"/>
      <c r="H253" s="314"/>
      <c r="I253" s="28">
        <v>21</v>
      </c>
      <c r="J253" s="323">
        <v>21</v>
      </c>
      <c r="K253" s="316"/>
      <c r="L253" s="172"/>
      <c r="M253" s="172"/>
      <c r="N253" s="361" t="s">
        <v>196</v>
      </c>
      <c r="O253" s="361"/>
      <c r="P253" s="361"/>
      <c r="Q253" s="361"/>
      <c r="R253" s="361"/>
      <c r="S253" s="361"/>
      <c r="T253" s="361"/>
      <c r="U253" s="361"/>
      <c r="V253" s="361"/>
      <c r="W253" s="361"/>
      <c r="X253" s="78"/>
      <c r="Y253" s="24"/>
      <c r="Z253" s="24"/>
      <c r="AA253" s="24"/>
      <c r="AB253" s="345" t="s">
        <v>167</v>
      </c>
      <c r="AC253" s="346"/>
      <c r="AD253" s="346"/>
      <c r="AE253" s="346"/>
      <c r="AF253" s="351" t="s">
        <v>72</v>
      </c>
      <c r="AG253" s="351"/>
      <c r="AH253" s="351"/>
      <c r="AI253" s="352"/>
      <c r="AJ253" s="127">
        <f>IF(AT247="","",AT247)</f>
        <v>9</v>
      </c>
      <c r="AK253" s="131" t="str">
        <f t="shared" si="54"/>
        <v>-</v>
      </c>
      <c r="AL253" s="140">
        <f>IF(AR247="","",AR247)</f>
        <v>21</v>
      </c>
      <c r="AM253" s="419" t="str">
        <f>IF(AO250="","",AO250)</f>
        <v/>
      </c>
      <c r="AN253" s="144">
        <f>IF(AT250="","",AT250)</f>
        <v>21</v>
      </c>
      <c r="AO253" s="131" t="str">
        <f t="shared" si="55"/>
        <v>-</v>
      </c>
      <c r="AP253" s="140">
        <f>IF(AR250="","",AR250)</f>
        <v>5</v>
      </c>
      <c r="AQ253" s="419" t="str">
        <f>IF(AS250="","",AS250)</f>
        <v>-</v>
      </c>
      <c r="AR253" s="429"/>
      <c r="AS253" s="430"/>
      <c r="AT253" s="430"/>
      <c r="AU253" s="431"/>
      <c r="AV253" s="130">
        <v>21</v>
      </c>
      <c r="AW253" s="131" t="str">
        <f t="shared" si="53"/>
        <v>-</v>
      </c>
      <c r="AX253" s="132">
        <v>12</v>
      </c>
      <c r="AY253" s="410"/>
      <c r="AZ253" s="401"/>
      <c r="BA253" s="402"/>
      <c r="BB253" s="402"/>
      <c r="BC253" s="403"/>
      <c r="BD253" s="1"/>
      <c r="BE253" s="183">
        <f>COUNTIF(AJ252:AY254,"○")</f>
        <v>2</v>
      </c>
      <c r="BF253" s="184">
        <f>COUNTIF(AJ252:AY254,"×")</f>
        <v>1</v>
      </c>
      <c r="BG253" s="189">
        <f>(IF((AJ252&gt;AL252),1,0))+(IF((AJ253&gt;AL253),1,0))+(IF((AJ254&gt;AL254),1,0))+(IF((AN252&gt;AP252),1,0))+(IF((AN253&gt;AP253),1,0))+(IF((AN254&gt;AP254),1,0))+(IF((AR252&gt;AT252),1,0))+(IF((AR253&gt;AT253),1,0))+(IF((AR254&gt;AT254),1,0))+(IF((AV252&gt;AX252),1,0))+(IF((AV253&gt;AX253),1,0))+(IF((AV254&gt;AX254),1,0))</f>
        <v>4</v>
      </c>
      <c r="BH253" s="190">
        <f>(IF((AJ252&lt;AL252),1,0))+(IF((AJ253&lt;AL253),1,0))+(IF((AJ254&lt;AL254),1,0))+(IF((AN252&lt;AP252),1,0))+(IF((AN253&lt;AP253),1,0))+(IF((AN254&lt;AP254),1,0))+(IF((AR252&lt;AT252),1,0))+(IF((AR253&lt;AT253),1,0))+(IF((AR254&lt;AT254),1,0))+(IF((AV252&lt;AX252),1,0))+(IF((AV253&lt;AX253),1,0))+(IF((AV254&lt;AX254),1,0))</f>
        <v>2</v>
      </c>
      <c r="BI253" s="191">
        <f>BG253-BH253</f>
        <v>2</v>
      </c>
      <c r="BJ253" s="184">
        <f>SUM(AJ252:AJ254,AN252:AN254,AR252:AR254,AV252:AV254)</f>
        <v>112</v>
      </c>
      <c r="BK253" s="184">
        <f>SUM(AL252:AL254,AP252:AP254,AT252:AT254,AX252:AX254)</f>
        <v>79</v>
      </c>
      <c r="BL253" s="188">
        <f>BJ253-BK253</f>
        <v>33</v>
      </c>
    </row>
    <row r="254" spans="2:64" ht="14.1" customHeight="1" thickBot="1">
      <c r="B254" s="477"/>
      <c r="C254" s="479"/>
      <c r="D254" s="483"/>
      <c r="E254" s="484"/>
      <c r="F254" s="484"/>
      <c r="G254" s="485"/>
      <c r="H254" s="328"/>
      <c r="I254" s="329"/>
      <c r="J254" s="319"/>
      <c r="K254" s="315"/>
      <c r="L254" s="172"/>
      <c r="M254" s="172"/>
      <c r="N254" s="362"/>
      <c r="O254" s="362"/>
      <c r="P254" s="362"/>
      <c r="Q254" s="362"/>
      <c r="R254" s="362"/>
      <c r="S254" s="362"/>
      <c r="T254" s="362"/>
      <c r="U254" s="362"/>
      <c r="V254" s="362"/>
      <c r="W254" s="362"/>
      <c r="X254" s="61"/>
      <c r="Y254" s="24"/>
      <c r="Z254" s="24"/>
      <c r="AA254" s="24"/>
      <c r="AB254" s="462"/>
      <c r="AC254" s="463"/>
      <c r="AD254" s="463"/>
      <c r="AE254" s="463"/>
      <c r="AF254" s="366"/>
      <c r="AG254" s="366"/>
      <c r="AH254" s="366"/>
      <c r="AI254" s="367"/>
      <c r="AJ254" s="141" t="str">
        <f>IF(AT248="","",AT248)</f>
        <v/>
      </c>
      <c r="AK254" s="139" t="str">
        <f t="shared" si="54"/>
        <v/>
      </c>
      <c r="AL254" s="142" t="str">
        <f>IF(AR248="","",AR248)</f>
        <v/>
      </c>
      <c r="AM254" s="420" t="str">
        <f>IF(AO251="","",AO251)</f>
        <v/>
      </c>
      <c r="AN254" s="145" t="str">
        <f>IF(AT251="","",AT251)</f>
        <v/>
      </c>
      <c r="AO254" s="131" t="str">
        <f t="shared" si="55"/>
        <v/>
      </c>
      <c r="AP254" s="142" t="str">
        <f>IF(AR251="","",AR251)</f>
        <v/>
      </c>
      <c r="AQ254" s="420" t="str">
        <f>IF(AS251="","",AS251)</f>
        <v/>
      </c>
      <c r="AR254" s="432"/>
      <c r="AS254" s="433"/>
      <c r="AT254" s="433"/>
      <c r="AU254" s="434"/>
      <c r="AV254" s="137"/>
      <c r="AW254" s="131" t="str">
        <f t="shared" si="53"/>
        <v/>
      </c>
      <c r="AX254" s="138"/>
      <c r="AY254" s="411"/>
      <c r="AZ254" s="118">
        <f>BE253</f>
        <v>2</v>
      </c>
      <c r="BA254" s="53" t="s">
        <v>10</v>
      </c>
      <c r="BB254" s="53">
        <f>BF253</f>
        <v>1</v>
      </c>
      <c r="BC254" s="119" t="s">
        <v>7</v>
      </c>
      <c r="BD254" s="1"/>
      <c r="BE254" s="183"/>
      <c r="BF254" s="184"/>
      <c r="BG254" s="183"/>
      <c r="BH254" s="184"/>
      <c r="BI254" s="188"/>
      <c r="BJ254" s="184"/>
      <c r="BK254" s="184"/>
      <c r="BL254" s="188"/>
    </row>
    <row r="255" spans="2:64" ht="14.1" customHeight="1" thickTop="1">
      <c r="B255" s="508" t="str">
        <f>AB265</f>
        <v>三宅輝枝</v>
      </c>
      <c r="C255" s="492" t="str">
        <f>AF265</f>
        <v>新居浜西高校</v>
      </c>
      <c r="D255" s="483"/>
      <c r="E255" s="484"/>
      <c r="F255" s="484"/>
      <c r="G255" s="485"/>
      <c r="H255" s="312"/>
      <c r="I255" s="311"/>
      <c r="J255" s="311"/>
      <c r="K255" s="315"/>
      <c r="L255" s="172"/>
      <c r="M255" s="172"/>
      <c r="N255" s="489" t="str">
        <f>B253</f>
        <v>飛鷹美有</v>
      </c>
      <c r="O255" s="376"/>
      <c r="P255" s="376"/>
      <c r="Q255" s="376"/>
      <c r="R255" s="376"/>
      <c r="S255" s="376"/>
      <c r="T255" s="376" t="str">
        <f>AF264</f>
        <v>新居浜西高校</v>
      </c>
      <c r="U255" s="376"/>
      <c r="V255" s="376"/>
      <c r="W255" s="376"/>
      <c r="X255" s="376"/>
      <c r="Y255" s="377"/>
      <c r="AB255" s="464" t="s">
        <v>168</v>
      </c>
      <c r="AC255" s="465"/>
      <c r="AD255" s="465"/>
      <c r="AE255" s="465"/>
      <c r="AF255" s="349" t="s">
        <v>234</v>
      </c>
      <c r="AG255" s="349"/>
      <c r="AH255" s="349"/>
      <c r="AI255" s="350"/>
      <c r="AJ255" s="127">
        <f>IF(AX246="","",AX246)</f>
        <v>11</v>
      </c>
      <c r="AK255" s="131" t="str">
        <f t="shared" si="54"/>
        <v>-</v>
      </c>
      <c r="AL255" s="140">
        <f>IF(AV246="","",AV246)</f>
        <v>21</v>
      </c>
      <c r="AM255" s="418" t="str">
        <f>IF(AY246="","",IF(AY246="○","×",IF(AY246="×","○")))</f>
        <v>×</v>
      </c>
      <c r="AN255" s="144">
        <f>IF(AX249="","",AX249)</f>
        <v>21</v>
      </c>
      <c r="AO255" s="143" t="str">
        <f t="shared" si="55"/>
        <v>-</v>
      </c>
      <c r="AP255" s="140">
        <f>IF(AV249="","",AV249)</f>
        <v>18</v>
      </c>
      <c r="AQ255" s="418" t="str">
        <f>IF(AY249="","",IF(AY249="○","×",IF(AY249="×","○")))</f>
        <v>○</v>
      </c>
      <c r="AR255" s="146">
        <f>IF(AX252="","",AX252)</f>
        <v>12</v>
      </c>
      <c r="AS255" s="131" t="str">
        <f>IF(AR255="","","-")</f>
        <v>-</v>
      </c>
      <c r="AT255" s="147">
        <f>IF(AV252="","",AV252)</f>
        <v>21</v>
      </c>
      <c r="AU255" s="418" t="str">
        <f>IF(AY252="","",IF(AY252="○","×",IF(AY252="×","○")))</f>
        <v>×</v>
      </c>
      <c r="AV255" s="426"/>
      <c r="AW255" s="427"/>
      <c r="AX255" s="427"/>
      <c r="AY255" s="457"/>
      <c r="AZ255" s="398" t="s">
        <v>250</v>
      </c>
      <c r="BA255" s="399"/>
      <c r="BB255" s="399"/>
      <c r="BC255" s="400"/>
      <c r="BD255" s="1"/>
      <c r="BE255" s="185"/>
      <c r="BF255" s="186"/>
      <c r="BG255" s="185"/>
      <c r="BH255" s="186"/>
      <c r="BI255" s="187"/>
      <c r="BJ255" s="186"/>
      <c r="BK255" s="186"/>
      <c r="BL255" s="187"/>
    </row>
    <row r="256" spans="2:64" ht="14.1" customHeight="1" thickBot="1">
      <c r="B256" s="509"/>
      <c r="C256" s="505"/>
      <c r="D256" s="501"/>
      <c r="E256" s="502"/>
      <c r="F256" s="502"/>
      <c r="G256" s="503"/>
      <c r="H256" s="312"/>
      <c r="I256" s="311">
        <v>20</v>
      </c>
      <c r="J256" s="311">
        <v>21</v>
      </c>
      <c r="K256" s="315">
        <v>21</v>
      </c>
      <c r="L256" s="228"/>
      <c r="M256" s="229"/>
      <c r="N256" s="490"/>
      <c r="O256" s="378"/>
      <c r="P256" s="378"/>
      <c r="Q256" s="378"/>
      <c r="R256" s="378"/>
      <c r="S256" s="378"/>
      <c r="T256" s="378"/>
      <c r="U256" s="378"/>
      <c r="V256" s="378"/>
      <c r="W256" s="378"/>
      <c r="X256" s="378"/>
      <c r="Y256" s="379"/>
      <c r="AB256" s="345" t="s">
        <v>169</v>
      </c>
      <c r="AC256" s="346"/>
      <c r="AD256" s="346"/>
      <c r="AE256" s="346"/>
      <c r="AF256" s="351" t="s">
        <v>234</v>
      </c>
      <c r="AG256" s="351"/>
      <c r="AH256" s="351"/>
      <c r="AI256" s="352"/>
      <c r="AJ256" s="127">
        <f>IF(AX247="","",AX247)</f>
        <v>5</v>
      </c>
      <c r="AK256" s="131" t="str">
        <f t="shared" si="54"/>
        <v>-</v>
      </c>
      <c r="AL256" s="140">
        <f>IF(AV247="","",AV247)</f>
        <v>21</v>
      </c>
      <c r="AM256" s="419" t="str">
        <f>IF(AO253="","",AO253)</f>
        <v>-</v>
      </c>
      <c r="AN256" s="144">
        <f>IF(AX250="","",AX250)</f>
        <v>21</v>
      </c>
      <c r="AO256" s="131" t="str">
        <f t="shared" si="55"/>
        <v>-</v>
      </c>
      <c r="AP256" s="140">
        <f>IF(AV250="","",AV250)</f>
        <v>14</v>
      </c>
      <c r="AQ256" s="419" t="str">
        <f>IF(AS253="","",AS253)</f>
        <v/>
      </c>
      <c r="AR256" s="144">
        <f>IF(AX253="","",AX253)</f>
        <v>12</v>
      </c>
      <c r="AS256" s="131" t="str">
        <f>IF(AR256="","","-")</f>
        <v>-</v>
      </c>
      <c r="AT256" s="140">
        <f>IF(AV253="","",AV253)</f>
        <v>21</v>
      </c>
      <c r="AU256" s="419" t="str">
        <f>IF(AW253="","",AW253)</f>
        <v>-</v>
      </c>
      <c r="AV256" s="429"/>
      <c r="AW256" s="430"/>
      <c r="AX256" s="430"/>
      <c r="AY256" s="458"/>
      <c r="AZ256" s="401"/>
      <c r="BA256" s="402"/>
      <c r="BB256" s="402"/>
      <c r="BC256" s="403"/>
      <c r="BD256" s="1"/>
      <c r="BE256" s="183">
        <f>COUNTIF(AJ255:AY257,"○")</f>
        <v>1</v>
      </c>
      <c r="BF256" s="184">
        <f>COUNTIF(AJ255:AY257,"×")</f>
        <v>2</v>
      </c>
      <c r="BG256" s="189">
        <f>(IF((AJ255&gt;AL255),1,0))+(IF((AJ256&gt;AL256),1,0))+(IF((AJ257&gt;AL257),1,0))+(IF((AN255&gt;AP255),1,0))+(IF((AN256&gt;AP256),1,0))+(IF((AN257&gt;AP257),1,0))+(IF((AR255&gt;AT255),1,0))+(IF((AR256&gt;AT256),1,0))+(IF((AR257&gt;AT257),1,0))+(IF((AV255&gt;AX255),1,0))+(IF((AV256&gt;AX256),1,0))+(IF((AV257&gt;AX257),1,0))</f>
        <v>2</v>
      </c>
      <c r="BH256" s="190">
        <f>(IF((AJ255&lt;AL255),1,0))+(IF((AJ256&lt;AL256),1,0))+(IF((AJ257&lt;AL257),1,0))+(IF((AN255&lt;AP255),1,0))+(IF((AN256&lt;AP256),1,0))+(IF((AN257&lt;AP257),1,0))+(IF((AR255&lt;AT255),1,0))+(IF((AR256&lt;AT256),1,0))+(IF((AR257&lt;AT257),1,0))+(IF((AV255&lt;AX255),1,0))+(IF((AV256&lt;AX256),1,0))+(IF((AV257&lt;AX257),1,0))</f>
        <v>4</v>
      </c>
      <c r="BI256" s="191">
        <f>BG256-BH256</f>
        <v>-2</v>
      </c>
      <c r="BJ256" s="184">
        <f>SUM(AJ255:AJ257,AN255:AN257,AR255:AR257,AV255:AV257)</f>
        <v>82</v>
      </c>
      <c r="BK256" s="184">
        <f>SUM(AL255:AL257,AP255:AP257,AT255:AT257,AX255:AX257)</f>
        <v>116</v>
      </c>
      <c r="BL256" s="188">
        <f>BJ256-BK256</f>
        <v>-34</v>
      </c>
    </row>
    <row r="257" spans="2:64" ht="14.1" customHeight="1" thickTop="1" thickBot="1">
      <c r="B257" s="476" t="str">
        <f>AB252</f>
        <v>石井ひまり</v>
      </c>
      <c r="C257" s="478" t="str">
        <f>AF252</f>
        <v>土居中学校</v>
      </c>
      <c r="D257" s="480" t="s">
        <v>88</v>
      </c>
      <c r="E257" s="481"/>
      <c r="F257" s="481"/>
      <c r="G257" s="482"/>
      <c r="H257" s="312"/>
      <c r="I257" s="311">
        <v>22</v>
      </c>
      <c r="J257" s="28">
        <v>15</v>
      </c>
      <c r="K257" s="313">
        <v>12</v>
      </c>
      <c r="L257" s="173"/>
      <c r="M257" s="172"/>
      <c r="N257" s="489" t="str">
        <f>B255</f>
        <v>三宅輝枝</v>
      </c>
      <c r="O257" s="376"/>
      <c r="P257" s="376"/>
      <c r="Q257" s="376"/>
      <c r="R257" s="376"/>
      <c r="S257" s="376"/>
      <c r="T257" s="376" t="str">
        <f>AF265</f>
        <v>新居浜西高校</v>
      </c>
      <c r="U257" s="376"/>
      <c r="V257" s="376"/>
      <c r="W257" s="376"/>
      <c r="X257" s="376"/>
      <c r="Y257" s="377"/>
      <c r="Z257" s="113"/>
      <c r="AA257" s="113"/>
      <c r="AB257" s="460"/>
      <c r="AC257" s="461"/>
      <c r="AD257" s="461"/>
      <c r="AE257" s="461"/>
      <c r="AF257" s="353"/>
      <c r="AG257" s="353"/>
      <c r="AH257" s="353"/>
      <c r="AI257" s="354"/>
      <c r="AJ257" s="148" t="str">
        <f>IF(AX248="","",AX248)</f>
        <v/>
      </c>
      <c r="AK257" s="149" t="str">
        <f t="shared" si="54"/>
        <v/>
      </c>
      <c r="AL257" s="150" t="str">
        <f>IF(AV248="","",AV248)</f>
        <v/>
      </c>
      <c r="AM257" s="466" t="str">
        <f>IF(AO254="","",AO254)</f>
        <v/>
      </c>
      <c r="AN257" s="151" t="str">
        <f>IF(AX251="","",AX251)</f>
        <v/>
      </c>
      <c r="AO257" s="149" t="str">
        <f t="shared" si="55"/>
        <v/>
      </c>
      <c r="AP257" s="150" t="str">
        <f>IF(AV251="","",AV251)</f>
        <v/>
      </c>
      <c r="AQ257" s="466" t="str">
        <f>IF(AS254="","",AS254)</f>
        <v/>
      </c>
      <c r="AR257" s="151" t="str">
        <f>IF(AX254="","",AX254)</f>
        <v/>
      </c>
      <c r="AS257" s="149" t="str">
        <f>IF(AR257="","","-")</f>
        <v/>
      </c>
      <c r="AT257" s="150" t="str">
        <f>IF(AV254="","",AV254)</f>
        <v/>
      </c>
      <c r="AU257" s="466" t="str">
        <f>IF(AW254="","",AW254)</f>
        <v/>
      </c>
      <c r="AV257" s="442"/>
      <c r="AW257" s="443"/>
      <c r="AX257" s="443"/>
      <c r="AY257" s="459"/>
      <c r="AZ257" s="120">
        <f>BE256</f>
        <v>1</v>
      </c>
      <c r="BA257" s="121" t="s">
        <v>10</v>
      </c>
      <c r="BB257" s="121">
        <f>BF256</f>
        <v>2</v>
      </c>
      <c r="BC257" s="122" t="s">
        <v>7</v>
      </c>
      <c r="BD257" s="1"/>
      <c r="BE257" s="192"/>
      <c r="BF257" s="193"/>
      <c r="BG257" s="192"/>
      <c r="BH257" s="193"/>
      <c r="BI257" s="194"/>
      <c r="BJ257" s="193"/>
      <c r="BK257" s="193"/>
      <c r="BL257" s="194"/>
    </row>
    <row r="258" spans="2:64" ht="14.1" customHeight="1" thickBot="1">
      <c r="B258" s="477"/>
      <c r="C258" s="479"/>
      <c r="D258" s="483"/>
      <c r="E258" s="484"/>
      <c r="F258" s="484"/>
      <c r="G258" s="485"/>
      <c r="H258" s="311"/>
      <c r="I258" s="311"/>
      <c r="J258" s="311"/>
      <c r="K258" s="320"/>
      <c r="L258" s="174"/>
      <c r="M258" s="172"/>
      <c r="N258" s="490"/>
      <c r="O258" s="378"/>
      <c r="P258" s="378"/>
      <c r="Q258" s="378"/>
      <c r="R258" s="378"/>
      <c r="S258" s="378"/>
      <c r="T258" s="378"/>
      <c r="U258" s="378"/>
      <c r="V258" s="378"/>
      <c r="W258" s="378"/>
      <c r="X258" s="378"/>
      <c r="Y258" s="379"/>
      <c r="Z258" s="113"/>
      <c r="AA258" s="113"/>
      <c r="AZ258" s="123"/>
      <c r="BA258" s="123"/>
      <c r="BB258" s="123"/>
      <c r="BC258" s="123"/>
      <c r="BE258" s="179"/>
      <c r="BF258" s="179"/>
      <c r="BG258" s="179"/>
      <c r="BH258" s="179"/>
      <c r="BI258" s="179"/>
      <c r="BJ258" s="179"/>
      <c r="BK258" s="179"/>
      <c r="BL258" s="179"/>
    </row>
    <row r="259" spans="2:64" ht="14.1" customHeight="1">
      <c r="B259" s="491" t="str">
        <f>AB253</f>
        <v>清水梨緒奈</v>
      </c>
      <c r="C259" s="492" t="str">
        <f>AF253</f>
        <v>土居中学校</v>
      </c>
      <c r="D259" s="483"/>
      <c r="E259" s="484"/>
      <c r="F259" s="484"/>
      <c r="G259" s="485"/>
      <c r="H259" s="308"/>
      <c r="I259" s="309"/>
      <c r="J259" s="310"/>
      <c r="K259" s="320"/>
      <c r="L259" s="174"/>
      <c r="M259" s="172"/>
      <c r="N259" s="506" t="s">
        <v>197</v>
      </c>
      <c r="O259" s="506"/>
      <c r="P259" s="506"/>
      <c r="Q259" s="506"/>
      <c r="R259" s="506"/>
      <c r="S259" s="506"/>
      <c r="T259" s="506"/>
      <c r="U259" s="506"/>
      <c r="V259" s="506"/>
      <c r="W259" s="506"/>
      <c r="X259" s="224"/>
      <c r="Y259" s="224"/>
      <c r="Z259" s="50"/>
      <c r="AA259" s="50"/>
      <c r="AB259" s="355" t="s">
        <v>207</v>
      </c>
      <c r="AC259" s="356"/>
      <c r="AD259" s="356"/>
      <c r="AE259" s="356"/>
      <c r="AF259" s="356"/>
      <c r="AG259" s="356"/>
      <c r="AH259" s="356"/>
      <c r="AI259" s="357"/>
      <c r="AJ259" s="447" t="str">
        <f>AB261</f>
        <v>武村 蒼</v>
      </c>
      <c r="AK259" s="436"/>
      <c r="AL259" s="436"/>
      <c r="AM259" s="437"/>
      <c r="AN259" s="435" t="str">
        <f>AB264</f>
        <v>飛鷹美有</v>
      </c>
      <c r="AO259" s="436"/>
      <c r="AP259" s="436"/>
      <c r="AQ259" s="437"/>
      <c r="AR259" s="435" t="str">
        <f>AB267</f>
        <v>生島遙陽</v>
      </c>
      <c r="AS259" s="436"/>
      <c r="AT259" s="436"/>
      <c r="AU259" s="437"/>
      <c r="AV259" s="435" t="str">
        <f>AB270</f>
        <v>中村 悠</v>
      </c>
      <c r="AW259" s="436"/>
      <c r="AX259" s="436"/>
      <c r="AY259" s="438"/>
      <c r="AZ259" s="493" t="s">
        <v>1</v>
      </c>
      <c r="BA259" s="494"/>
      <c r="BB259" s="494"/>
      <c r="BC259" s="495"/>
      <c r="BD259" s="1"/>
      <c r="BE259" s="388" t="s">
        <v>3</v>
      </c>
      <c r="BF259" s="390"/>
      <c r="BG259" s="388" t="s">
        <v>4</v>
      </c>
      <c r="BH259" s="389"/>
      <c r="BI259" s="390"/>
      <c r="BJ259" s="391" t="s">
        <v>5</v>
      </c>
      <c r="BK259" s="392"/>
      <c r="BL259" s="393"/>
    </row>
    <row r="260" spans="2:64" ht="14.1" customHeight="1" thickBot="1">
      <c r="B260" s="504"/>
      <c r="C260" s="505"/>
      <c r="D260" s="501"/>
      <c r="E260" s="502"/>
      <c r="F260" s="502"/>
      <c r="G260" s="503"/>
      <c r="H260" s="312"/>
      <c r="I260" s="311">
        <v>9</v>
      </c>
      <c r="J260" s="313">
        <v>9</v>
      </c>
      <c r="K260" s="330"/>
      <c r="L260" s="172"/>
      <c r="M260" s="172"/>
      <c r="N260" s="507"/>
      <c r="O260" s="507"/>
      <c r="P260" s="507"/>
      <c r="Q260" s="507"/>
      <c r="R260" s="507"/>
      <c r="S260" s="507"/>
      <c r="T260" s="507"/>
      <c r="U260" s="507"/>
      <c r="V260" s="507"/>
      <c r="W260" s="507"/>
      <c r="X260" s="224"/>
      <c r="Y260" s="224"/>
      <c r="Z260" s="50"/>
      <c r="AA260" s="50"/>
      <c r="AB260" s="358"/>
      <c r="AC260" s="359"/>
      <c r="AD260" s="359"/>
      <c r="AE260" s="359"/>
      <c r="AF260" s="359"/>
      <c r="AG260" s="359"/>
      <c r="AH260" s="359"/>
      <c r="AI260" s="360"/>
      <c r="AJ260" s="496" t="str">
        <f>AB262</f>
        <v>古川陽菜</v>
      </c>
      <c r="AK260" s="497"/>
      <c r="AL260" s="497"/>
      <c r="AM260" s="498"/>
      <c r="AN260" s="499" t="str">
        <f>AB265</f>
        <v>三宅輝枝</v>
      </c>
      <c r="AO260" s="497"/>
      <c r="AP260" s="497"/>
      <c r="AQ260" s="498"/>
      <c r="AR260" s="499" t="str">
        <f>AB268</f>
        <v>眞鍋心優</v>
      </c>
      <c r="AS260" s="497"/>
      <c r="AT260" s="497"/>
      <c r="AU260" s="498"/>
      <c r="AV260" s="499" t="str">
        <f>AB271</f>
        <v>眞鍋葵衣</v>
      </c>
      <c r="AW260" s="497"/>
      <c r="AX260" s="497"/>
      <c r="AY260" s="500"/>
      <c r="AZ260" s="421" t="s">
        <v>2</v>
      </c>
      <c r="BA260" s="422"/>
      <c r="BB260" s="422"/>
      <c r="BC260" s="423"/>
      <c r="BD260" s="1"/>
      <c r="BE260" s="195" t="s">
        <v>6</v>
      </c>
      <c r="BF260" s="196" t="s">
        <v>7</v>
      </c>
      <c r="BG260" s="195" t="s">
        <v>28</v>
      </c>
      <c r="BH260" s="196" t="s">
        <v>8</v>
      </c>
      <c r="BI260" s="197" t="s">
        <v>9</v>
      </c>
      <c r="BJ260" s="196" t="s">
        <v>28</v>
      </c>
      <c r="BK260" s="196" t="s">
        <v>8</v>
      </c>
      <c r="BL260" s="197" t="s">
        <v>9</v>
      </c>
    </row>
    <row r="261" spans="2:64" ht="14.1" customHeight="1" thickTop="1">
      <c r="B261" s="476" t="str">
        <f>AB261</f>
        <v>武村 蒼</v>
      </c>
      <c r="C261" s="478" t="str">
        <f>AF261</f>
        <v>三島高校</v>
      </c>
      <c r="D261" s="480" t="s">
        <v>87</v>
      </c>
      <c r="E261" s="481"/>
      <c r="F261" s="481"/>
      <c r="G261" s="482"/>
      <c r="H261" s="314"/>
      <c r="I261" s="28">
        <v>21</v>
      </c>
      <c r="J261" s="323">
        <v>21</v>
      </c>
      <c r="K261" s="311"/>
      <c r="L261" s="172"/>
      <c r="M261" s="172"/>
      <c r="N261" s="489" t="str">
        <f>B261</f>
        <v>武村 蒼</v>
      </c>
      <c r="O261" s="376"/>
      <c r="P261" s="376"/>
      <c r="Q261" s="376"/>
      <c r="R261" s="376"/>
      <c r="S261" s="376"/>
      <c r="T261" s="376" t="str">
        <f>AF261</f>
        <v>三島高校</v>
      </c>
      <c r="U261" s="376"/>
      <c r="V261" s="376"/>
      <c r="W261" s="376"/>
      <c r="X261" s="376"/>
      <c r="Y261" s="377"/>
      <c r="Z261" s="50"/>
      <c r="AA261" s="50"/>
      <c r="AB261" s="368" t="s">
        <v>191</v>
      </c>
      <c r="AC261" s="369"/>
      <c r="AD261" s="369"/>
      <c r="AE261" s="369"/>
      <c r="AF261" s="364" t="s">
        <v>51</v>
      </c>
      <c r="AG261" s="364"/>
      <c r="AH261" s="364"/>
      <c r="AI261" s="365"/>
      <c r="AJ261" s="471"/>
      <c r="AK261" s="472"/>
      <c r="AL261" s="472"/>
      <c r="AM261" s="473"/>
      <c r="AN261" s="130">
        <v>21</v>
      </c>
      <c r="AO261" s="131" t="str">
        <f>IF(AN261="","","-")</f>
        <v>-</v>
      </c>
      <c r="AP261" s="132">
        <v>17</v>
      </c>
      <c r="AQ261" s="394" t="str">
        <f>IF(AN261&lt;&gt;"",IF(AN261&gt;AP261,IF(AN262&gt;AP262,"○",IF(AN263&gt;AP263,"○","×")),IF(AN262&gt;AP262,IF(AN263&gt;AP263,"○","×"),"×")),"")</f>
        <v>○</v>
      </c>
      <c r="AR261" s="130">
        <v>21</v>
      </c>
      <c r="AS261" s="133" t="str">
        <f t="shared" ref="AS261:AS266" si="56">IF(AR261="","","-")</f>
        <v>-</v>
      </c>
      <c r="AT261" s="134">
        <v>5</v>
      </c>
      <c r="AU261" s="394" t="str">
        <f>IF(AR261&lt;&gt;"",IF(AR261&gt;AT261,IF(AR262&gt;AT262,"○",IF(AR263&gt;AT263,"○","×")),IF(AR262&gt;AT262,IF(AR263&gt;AT263,"○","×"),"×")),"")</f>
        <v>○</v>
      </c>
      <c r="AV261" s="20">
        <v>21</v>
      </c>
      <c r="AW261" s="18" t="str">
        <f t="shared" ref="AW261:AW269" si="57">IF(AV261="","","-")</f>
        <v>-</v>
      </c>
      <c r="AX261" s="14">
        <v>8</v>
      </c>
      <c r="AY261" s="424" t="str">
        <f>IF(AV261&lt;&gt;"",IF(AV261&gt;AX261,IF(AV262&gt;AX262,"○",IF(AV263&gt;AX263,"○","×")),IF(AV262&gt;AX262,IF(AV263&gt;AX263,"○","×"),"×")),"")</f>
        <v>○</v>
      </c>
      <c r="AZ261" s="415" t="s">
        <v>236</v>
      </c>
      <c r="BA261" s="416"/>
      <c r="BB261" s="416"/>
      <c r="BC261" s="417"/>
      <c r="BD261" s="1"/>
      <c r="BE261" s="183"/>
      <c r="BF261" s="184"/>
      <c r="BG261" s="185"/>
      <c r="BH261" s="186"/>
      <c r="BI261" s="187"/>
      <c r="BJ261" s="184"/>
      <c r="BK261" s="184"/>
      <c r="BL261" s="188"/>
    </row>
    <row r="262" spans="2:64" ht="14.1" customHeight="1" thickBot="1">
      <c r="B262" s="477"/>
      <c r="C262" s="479"/>
      <c r="D262" s="483"/>
      <c r="E262" s="484"/>
      <c r="F262" s="484"/>
      <c r="G262" s="485"/>
      <c r="H262" s="328"/>
      <c r="I262" s="329"/>
      <c r="J262" s="319"/>
      <c r="K262" s="311"/>
      <c r="L262" s="172"/>
      <c r="M262" s="172"/>
      <c r="N262" s="490"/>
      <c r="O262" s="378"/>
      <c r="P262" s="378"/>
      <c r="Q262" s="378"/>
      <c r="R262" s="378"/>
      <c r="S262" s="378"/>
      <c r="T262" s="378"/>
      <c r="U262" s="378"/>
      <c r="V262" s="378"/>
      <c r="W262" s="378"/>
      <c r="X262" s="378"/>
      <c r="Y262" s="379"/>
      <c r="Z262" s="50"/>
      <c r="AA262" s="50"/>
      <c r="AB262" s="345" t="s">
        <v>170</v>
      </c>
      <c r="AC262" s="346"/>
      <c r="AD262" s="346"/>
      <c r="AE262" s="346"/>
      <c r="AF262" s="351" t="s">
        <v>51</v>
      </c>
      <c r="AG262" s="351"/>
      <c r="AH262" s="351"/>
      <c r="AI262" s="352"/>
      <c r="AJ262" s="474"/>
      <c r="AK262" s="430"/>
      <c r="AL262" s="430"/>
      <c r="AM262" s="431"/>
      <c r="AN262" s="130">
        <v>21</v>
      </c>
      <c r="AO262" s="131" t="str">
        <f>IF(AN262="","","-")</f>
        <v>-</v>
      </c>
      <c r="AP262" s="136">
        <v>16</v>
      </c>
      <c r="AQ262" s="395"/>
      <c r="AR262" s="130">
        <v>21</v>
      </c>
      <c r="AS262" s="131" t="str">
        <f t="shared" si="56"/>
        <v>-</v>
      </c>
      <c r="AT262" s="132">
        <v>18</v>
      </c>
      <c r="AU262" s="395"/>
      <c r="AV262" s="8">
        <v>21</v>
      </c>
      <c r="AW262" s="12" t="str">
        <f t="shared" si="57"/>
        <v>-</v>
      </c>
      <c r="AX262" s="14">
        <v>11</v>
      </c>
      <c r="AY262" s="425"/>
      <c r="AZ262" s="401"/>
      <c r="BA262" s="402"/>
      <c r="BB262" s="402"/>
      <c r="BC262" s="403"/>
      <c r="BD262" s="1"/>
      <c r="BE262" s="183">
        <f>COUNTIF(AJ261:AY263,"○")</f>
        <v>3</v>
      </c>
      <c r="BF262" s="184">
        <f>COUNTIF(AJ261:AY263,"×")</f>
        <v>0</v>
      </c>
      <c r="BG262" s="189">
        <f>(IF((AJ261&gt;AL261),1,0))+(IF((AJ262&gt;AL262),1,0))+(IF((AJ263&gt;AL263),1,0))+(IF((AN261&gt;AP261),1,0))+(IF((AN262&gt;AP262),1,0))+(IF((AN263&gt;AP263),1,0))+(IF((AR261&gt;AT261),1,0))+(IF((AR262&gt;AT262),1,0))+(IF((AR263&gt;AT263),1,0))+(IF((AV261&gt;AX261),1,0))+(IF((AV262&gt;AX262),1,0))+(IF((AV263&gt;AX263),1,0))</f>
        <v>6</v>
      </c>
      <c r="BH262" s="190">
        <f>(IF((AJ261&lt;AL261),1,0))+(IF((AJ262&lt;AL262),1,0))+(IF((AJ263&lt;AL263),1,0))+(IF((AN261&lt;AP261),1,0))+(IF((AN262&lt;AP262),1,0))+(IF((AN263&lt;AP263),1,0))+(IF((AR261&lt;AT261),1,0))+(IF((AR262&lt;AT262),1,0))+(IF((AR263&lt;AT263),1,0))+(IF((AV261&lt;AX261),1,0))+(IF((AV262&lt;AX262),1,0))+(IF((AV263&lt;AX263),1,0))</f>
        <v>0</v>
      </c>
      <c r="BI262" s="191">
        <f>BG262-BH262</f>
        <v>6</v>
      </c>
      <c r="BJ262" s="184">
        <f>SUM(AJ261:AJ263,AN261:AN263,AR261:AR263,AV261:AV263)</f>
        <v>126</v>
      </c>
      <c r="BK262" s="184">
        <f>SUM(AL261:AL263,AP261:AP263,AT261:AT263,AX261:AX263)</f>
        <v>75</v>
      </c>
      <c r="BL262" s="188">
        <f>BJ262-BK262</f>
        <v>51</v>
      </c>
    </row>
    <row r="263" spans="2:64" ht="14.1" customHeight="1" thickTop="1">
      <c r="B263" s="491" t="str">
        <f>AB262</f>
        <v>古川陽菜</v>
      </c>
      <c r="C263" s="492" t="str">
        <f>AF262</f>
        <v>三島高校</v>
      </c>
      <c r="D263" s="483"/>
      <c r="E263" s="484"/>
      <c r="F263" s="484"/>
      <c r="G263" s="485"/>
      <c r="H263" s="314"/>
      <c r="I263" s="28"/>
      <c r="J263" s="28"/>
      <c r="K263" s="311"/>
      <c r="L263" s="172"/>
      <c r="M263" s="172"/>
      <c r="N263" s="489" t="str">
        <f>B263</f>
        <v>古川陽菜</v>
      </c>
      <c r="O263" s="376"/>
      <c r="P263" s="376"/>
      <c r="Q263" s="376"/>
      <c r="R263" s="376"/>
      <c r="S263" s="376"/>
      <c r="T263" s="376" t="str">
        <f>AF262</f>
        <v>三島高校</v>
      </c>
      <c r="U263" s="376"/>
      <c r="V263" s="376"/>
      <c r="W263" s="376"/>
      <c r="X263" s="376"/>
      <c r="Y263" s="377"/>
      <c r="Z263" s="112"/>
      <c r="AA263" s="112"/>
      <c r="AB263" s="462"/>
      <c r="AC263" s="463"/>
      <c r="AD263" s="463"/>
      <c r="AE263" s="463"/>
      <c r="AF263" s="469"/>
      <c r="AG263" s="469"/>
      <c r="AH263" s="469"/>
      <c r="AI263" s="470"/>
      <c r="AJ263" s="475"/>
      <c r="AK263" s="433"/>
      <c r="AL263" s="433"/>
      <c r="AM263" s="434"/>
      <c r="AN263" s="137"/>
      <c r="AO263" s="131" t="str">
        <f>IF(AN263="","","-")</f>
        <v/>
      </c>
      <c r="AP263" s="138"/>
      <c r="AQ263" s="396"/>
      <c r="AR263" s="137"/>
      <c r="AS263" s="139" t="str">
        <f t="shared" si="56"/>
        <v/>
      </c>
      <c r="AT263" s="138"/>
      <c r="AU263" s="395"/>
      <c r="AV263" s="9"/>
      <c r="AW263" s="17" t="str">
        <f t="shared" si="57"/>
        <v/>
      </c>
      <c r="AX263" s="16"/>
      <c r="AY263" s="425"/>
      <c r="AZ263" s="118">
        <f>BE262</f>
        <v>3</v>
      </c>
      <c r="BA263" s="53" t="s">
        <v>10</v>
      </c>
      <c r="BB263" s="53">
        <f>BF262</f>
        <v>0</v>
      </c>
      <c r="BC263" s="119" t="s">
        <v>7</v>
      </c>
      <c r="BD263" s="1"/>
      <c r="BE263" s="183"/>
      <c r="BF263" s="184"/>
      <c r="BG263" s="183"/>
      <c r="BH263" s="184"/>
      <c r="BI263" s="188"/>
      <c r="BJ263" s="184"/>
      <c r="BK263" s="184"/>
      <c r="BL263" s="188"/>
    </row>
    <row r="264" spans="2:64" ht="14.1" customHeight="1">
      <c r="B264" s="477"/>
      <c r="C264" s="479"/>
      <c r="D264" s="486"/>
      <c r="E264" s="487"/>
      <c r="F264" s="487"/>
      <c r="G264" s="488"/>
      <c r="H264" s="173"/>
      <c r="I264" s="172"/>
      <c r="J264" s="172"/>
      <c r="K264" s="172"/>
      <c r="L264" s="172"/>
      <c r="M264" s="172"/>
      <c r="N264" s="490"/>
      <c r="O264" s="378"/>
      <c r="P264" s="378"/>
      <c r="Q264" s="378"/>
      <c r="R264" s="378"/>
      <c r="S264" s="378"/>
      <c r="T264" s="378"/>
      <c r="U264" s="378"/>
      <c r="V264" s="378"/>
      <c r="W264" s="378"/>
      <c r="X264" s="378"/>
      <c r="Y264" s="379"/>
      <c r="Z264" s="112"/>
      <c r="AA264" s="112"/>
      <c r="AB264" s="464" t="s">
        <v>171</v>
      </c>
      <c r="AC264" s="465"/>
      <c r="AD264" s="465"/>
      <c r="AE264" s="465"/>
      <c r="AF264" s="349" t="s">
        <v>173</v>
      </c>
      <c r="AG264" s="349"/>
      <c r="AH264" s="349"/>
      <c r="AI264" s="350"/>
      <c r="AJ264" s="127">
        <f>IF(AP261="","",AP261)</f>
        <v>17</v>
      </c>
      <c r="AK264" s="131" t="str">
        <f t="shared" ref="AK264:AK272" si="58">IF(AJ264="","","-")</f>
        <v>-</v>
      </c>
      <c r="AL264" s="140">
        <f>IF(AN261="","",AN261)</f>
        <v>21</v>
      </c>
      <c r="AM264" s="418" t="str">
        <f>IF(AQ261="","",IF(AQ261="○","×",IF(AQ261="×","○")))</f>
        <v>×</v>
      </c>
      <c r="AN264" s="426"/>
      <c r="AO264" s="427"/>
      <c r="AP264" s="427"/>
      <c r="AQ264" s="428"/>
      <c r="AR264" s="130">
        <v>21</v>
      </c>
      <c r="AS264" s="131" t="str">
        <f t="shared" si="56"/>
        <v>-</v>
      </c>
      <c r="AT264" s="132">
        <v>14</v>
      </c>
      <c r="AU264" s="397" t="str">
        <f>IF(AR264&lt;&gt;"",IF(AR264&gt;AT264,IF(AR265&gt;AT265,"○",IF(AR266&gt;AT266,"○","×")),IF(AR265&gt;AT265,IF(AR266&gt;AT266,"○","×"),"×")),"")</f>
        <v>○</v>
      </c>
      <c r="AV264" s="8">
        <v>21</v>
      </c>
      <c r="AW264" s="12" t="str">
        <f t="shared" si="57"/>
        <v>-</v>
      </c>
      <c r="AX264" s="14">
        <v>3</v>
      </c>
      <c r="AY264" s="468" t="str">
        <f>IF(AV264&lt;&gt;"",IF(AV264&gt;AX264,IF(AV265&gt;AX265,"○",IF(AV266&gt;AX266,"○","×")),IF(AV265&gt;AX265,IF(AV266&gt;AX266,"○","×"),"×")),"")</f>
        <v>○</v>
      </c>
      <c r="AZ264" s="398" t="s">
        <v>264</v>
      </c>
      <c r="BA264" s="399"/>
      <c r="BB264" s="399"/>
      <c r="BC264" s="400"/>
      <c r="BD264" s="1"/>
      <c r="BE264" s="185"/>
      <c r="BF264" s="186"/>
      <c r="BG264" s="185"/>
      <c r="BH264" s="186"/>
      <c r="BI264" s="187"/>
      <c r="BJ264" s="186"/>
      <c r="BK264" s="186"/>
      <c r="BL264" s="187"/>
    </row>
    <row r="265" spans="2:64" ht="14.1" customHeight="1">
      <c r="B265" s="28"/>
      <c r="C265" s="71"/>
      <c r="F265" s="70"/>
      <c r="G265" s="70"/>
      <c r="H265" s="46"/>
      <c r="I265" s="46"/>
      <c r="J265" s="46"/>
      <c r="K265" s="46"/>
      <c r="L265" s="46"/>
      <c r="X265" s="50"/>
      <c r="Y265" s="50"/>
      <c r="Z265" s="50"/>
      <c r="AA265" s="50"/>
      <c r="AB265" s="345" t="s">
        <v>172</v>
      </c>
      <c r="AC265" s="346"/>
      <c r="AD265" s="346"/>
      <c r="AE265" s="346"/>
      <c r="AF265" s="351" t="s">
        <v>173</v>
      </c>
      <c r="AG265" s="351"/>
      <c r="AH265" s="351"/>
      <c r="AI265" s="352"/>
      <c r="AJ265" s="127">
        <f>IF(AP262="","",AP262)</f>
        <v>16</v>
      </c>
      <c r="AK265" s="131" t="str">
        <f t="shared" si="58"/>
        <v>-</v>
      </c>
      <c r="AL265" s="140">
        <f>IF(AN262="","",AN262)</f>
        <v>21</v>
      </c>
      <c r="AM265" s="419" t="str">
        <f>IF(AO262="","",AO262)</f>
        <v>-</v>
      </c>
      <c r="AN265" s="429"/>
      <c r="AO265" s="430"/>
      <c r="AP265" s="430"/>
      <c r="AQ265" s="431"/>
      <c r="AR265" s="130">
        <v>21</v>
      </c>
      <c r="AS265" s="131" t="str">
        <f t="shared" si="56"/>
        <v>-</v>
      </c>
      <c r="AT265" s="132">
        <v>9</v>
      </c>
      <c r="AU265" s="395"/>
      <c r="AV265" s="8">
        <v>21</v>
      </c>
      <c r="AW265" s="12" t="str">
        <f t="shared" si="57"/>
        <v>-</v>
      </c>
      <c r="AX265" s="14">
        <v>7</v>
      </c>
      <c r="AY265" s="425"/>
      <c r="AZ265" s="401"/>
      <c r="BA265" s="402"/>
      <c r="BB265" s="402"/>
      <c r="BC265" s="403"/>
      <c r="BD265" s="1"/>
      <c r="BE265" s="183">
        <f>COUNTIF(AJ264:AY266,"○")</f>
        <v>2</v>
      </c>
      <c r="BF265" s="184">
        <f>COUNTIF(AJ264:AY266,"×")</f>
        <v>1</v>
      </c>
      <c r="BG265" s="189">
        <f>(IF((AJ264&gt;AL264),1,0))+(IF((AJ265&gt;AL265),1,0))+(IF((AJ266&gt;AL266),1,0))+(IF((AN264&gt;AP264),1,0))+(IF((AN265&gt;AP265),1,0))+(IF((AN266&gt;AP266),1,0))+(IF((AR264&gt;AT264),1,0))+(IF((AR265&gt;AT265),1,0))+(IF((AR266&gt;AT266),1,0))+(IF((AV264&gt;AX264),1,0))+(IF((AV265&gt;AX265),1,0))+(IF((AV266&gt;AX266),1,0))</f>
        <v>4</v>
      </c>
      <c r="BH265" s="190">
        <f>(IF((AJ264&lt;AL264),1,0))+(IF((AJ265&lt;AL265),1,0))+(IF((AJ266&lt;AL266),1,0))+(IF((AN264&lt;AP264),1,0))+(IF((AN265&lt;AP265),1,0))+(IF((AN266&lt;AP266),1,0))+(IF((AR264&lt;AT264),1,0))+(IF((AR265&lt;AT265),1,0))+(IF((AR266&lt;AT266),1,0))+(IF((AV264&lt;AX264),1,0))+(IF((AV265&lt;AX265),1,0))+(IF((AV266&lt;AX266),1,0))</f>
        <v>2</v>
      </c>
      <c r="BI265" s="191">
        <f>BG265-BH265</f>
        <v>2</v>
      </c>
      <c r="BJ265" s="184">
        <f>SUM(AJ264:AJ266,AN264:AN266,AR264:AR266,AV264:AV266)</f>
        <v>117</v>
      </c>
      <c r="BK265" s="184">
        <f>SUM(AL264:AL266,AP264:AP266,AT264:AT266,AX264:AX266)</f>
        <v>75</v>
      </c>
      <c r="BL265" s="188">
        <f>BJ265-BK265</f>
        <v>42</v>
      </c>
    </row>
    <row r="266" spans="2:64" ht="14.1" customHeight="1">
      <c r="B266" s="28"/>
      <c r="C266" s="71"/>
      <c r="D266" s="70"/>
      <c r="E266" s="70"/>
      <c r="F266" s="70"/>
      <c r="G266" s="70"/>
      <c r="H266" s="46"/>
      <c r="I266" s="46"/>
      <c r="J266" s="46"/>
      <c r="K266" s="46"/>
      <c r="L266" s="46"/>
      <c r="X266" s="50"/>
      <c r="Y266" s="50"/>
      <c r="Z266" s="50"/>
      <c r="AA266" s="50"/>
      <c r="AB266" s="462"/>
      <c r="AC266" s="463"/>
      <c r="AD266" s="463"/>
      <c r="AE266" s="463"/>
      <c r="AF266" s="366"/>
      <c r="AG266" s="366"/>
      <c r="AH266" s="366"/>
      <c r="AI266" s="367"/>
      <c r="AJ266" s="141" t="str">
        <f>IF(AP263="","",AP263)</f>
        <v/>
      </c>
      <c r="AK266" s="131" t="str">
        <f t="shared" si="58"/>
        <v/>
      </c>
      <c r="AL266" s="142" t="str">
        <f>IF(AN263="","",AN263)</f>
        <v/>
      </c>
      <c r="AM266" s="420" t="str">
        <f>IF(AO263="","",AO263)</f>
        <v/>
      </c>
      <c r="AN266" s="432"/>
      <c r="AO266" s="433"/>
      <c r="AP266" s="433"/>
      <c r="AQ266" s="434"/>
      <c r="AR266" s="137"/>
      <c r="AS266" s="131" t="str">
        <f t="shared" si="56"/>
        <v/>
      </c>
      <c r="AT266" s="138"/>
      <c r="AU266" s="396"/>
      <c r="AV266" s="9"/>
      <c r="AW266" s="17" t="str">
        <f t="shared" si="57"/>
        <v/>
      </c>
      <c r="AX266" s="16"/>
      <c r="AY266" s="467"/>
      <c r="AZ266" s="118">
        <f>BE265</f>
        <v>2</v>
      </c>
      <c r="BA266" s="53" t="s">
        <v>10</v>
      </c>
      <c r="BB266" s="53">
        <f>BF265</f>
        <v>1</v>
      </c>
      <c r="BC266" s="119" t="s">
        <v>7</v>
      </c>
      <c r="BD266" s="1"/>
      <c r="BE266" s="192"/>
      <c r="BF266" s="193"/>
      <c r="BG266" s="192"/>
      <c r="BH266" s="193"/>
      <c r="BI266" s="194"/>
      <c r="BJ266" s="193"/>
      <c r="BK266" s="193"/>
      <c r="BL266" s="194"/>
    </row>
    <row r="267" spans="2:64" ht="14.1" customHeight="1">
      <c r="B267" s="28"/>
      <c r="C267" s="71"/>
      <c r="D267" s="70"/>
      <c r="E267" s="70"/>
      <c r="F267" s="70"/>
      <c r="G267" s="70"/>
      <c r="H267" s="46"/>
      <c r="I267" s="46"/>
      <c r="J267" s="46"/>
      <c r="K267" s="46"/>
      <c r="L267" s="46"/>
      <c r="X267" s="50"/>
      <c r="Y267" s="50"/>
      <c r="Z267" s="50"/>
      <c r="AA267" s="50"/>
      <c r="AB267" s="464" t="s">
        <v>174</v>
      </c>
      <c r="AC267" s="465"/>
      <c r="AD267" s="465"/>
      <c r="AE267" s="465"/>
      <c r="AF267" s="349" t="s">
        <v>72</v>
      </c>
      <c r="AG267" s="349"/>
      <c r="AH267" s="349"/>
      <c r="AI267" s="350"/>
      <c r="AJ267" s="127">
        <f>IF(AT261="","",AT261)</f>
        <v>5</v>
      </c>
      <c r="AK267" s="143" t="str">
        <f t="shared" si="58"/>
        <v>-</v>
      </c>
      <c r="AL267" s="140">
        <f>IF(AR261="","",AR261)</f>
        <v>21</v>
      </c>
      <c r="AM267" s="418" t="str">
        <f>IF(AU261="","",IF(AU261="○","×",IF(AU261="×","○")))</f>
        <v>×</v>
      </c>
      <c r="AN267" s="144">
        <f>IF(AT264="","",AT264)</f>
        <v>14</v>
      </c>
      <c r="AO267" s="131" t="str">
        <f t="shared" ref="AO267:AO272" si="59">IF(AN267="","","-")</f>
        <v>-</v>
      </c>
      <c r="AP267" s="140">
        <f>IF(AR264="","",AR264)</f>
        <v>21</v>
      </c>
      <c r="AQ267" s="418" t="str">
        <f>IF(AU264="","",IF(AU264="○","×",IF(AU264="×","○")))</f>
        <v>×</v>
      </c>
      <c r="AR267" s="426"/>
      <c r="AS267" s="427"/>
      <c r="AT267" s="427"/>
      <c r="AU267" s="428"/>
      <c r="AV267" s="8">
        <v>21</v>
      </c>
      <c r="AW267" s="12" t="str">
        <f t="shared" si="57"/>
        <v>-</v>
      </c>
      <c r="AX267" s="14">
        <v>17</v>
      </c>
      <c r="AY267" s="425" t="str">
        <f>IF(AV267&lt;&gt;"",IF(AV267&gt;AX267,IF(AV268&gt;AX268,"○",IF(AV269&gt;AX269,"○","×")),IF(AV268&gt;AX268,IF(AV269&gt;AX269,"○","×"),"×")),"")</f>
        <v>×</v>
      </c>
      <c r="AZ267" s="398" t="s">
        <v>255</v>
      </c>
      <c r="BA267" s="399"/>
      <c r="BB267" s="399"/>
      <c r="BC267" s="400"/>
      <c r="BD267" s="1"/>
      <c r="BE267" s="183"/>
      <c r="BF267" s="184"/>
      <c r="BG267" s="183"/>
      <c r="BH267" s="184"/>
      <c r="BI267" s="188"/>
      <c r="BJ267" s="184"/>
      <c r="BK267" s="184"/>
      <c r="BL267" s="188"/>
    </row>
    <row r="268" spans="2:64" ht="14.1" customHeight="1">
      <c r="B268" s="28"/>
      <c r="C268" s="71"/>
      <c r="D268" s="70"/>
      <c r="E268" s="70"/>
      <c r="F268" s="70"/>
      <c r="G268" s="70"/>
      <c r="H268" s="69"/>
      <c r="I268" s="69"/>
      <c r="J268" s="69"/>
      <c r="K268" s="69"/>
      <c r="L268" s="69"/>
      <c r="X268" s="50"/>
      <c r="Y268" s="50"/>
      <c r="Z268" s="50"/>
      <c r="AA268" s="50"/>
      <c r="AB268" s="345" t="s">
        <v>175</v>
      </c>
      <c r="AC268" s="346"/>
      <c r="AD268" s="346"/>
      <c r="AE268" s="346"/>
      <c r="AF268" s="351" t="s">
        <v>72</v>
      </c>
      <c r="AG268" s="351"/>
      <c r="AH268" s="351"/>
      <c r="AI268" s="352"/>
      <c r="AJ268" s="127">
        <f>IF(AT262="","",AT262)</f>
        <v>18</v>
      </c>
      <c r="AK268" s="131" t="str">
        <f t="shared" si="58"/>
        <v>-</v>
      </c>
      <c r="AL268" s="140">
        <f>IF(AR262="","",AR262)</f>
        <v>21</v>
      </c>
      <c r="AM268" s="419" t="str">
        <f>IF(AO265="","",AO265)</f>
        <v/>
      </c>
      <c r="AN268" s="144">
        <f>IF(AT265="","",AT265)</f>
        <v>9</v>
      </c>
      <c r="AO268" s="131" t="str">
        <f t="shared" si="59"/>
        <v>-</v>
      </c>
      <c r="AP268" s="140">
        <f>IF(AR265="","",AR265)</f>
        <v>21</v>
      </c>
      <c r="AQ268" s="419" t="str">
        <f>IF(AS265="","",AS265)</f>
        <v>-</v>
      </c>
      <c r="AR268" s="429"/>
      <c r="AS268" s="430"/>
      <c r="AT268" s="430"/>
      <c r="AU268" s="431"/>
      <c r="AV268" s="8">
        <v>13</v>
      </c>
      <c r="AW268" s="12" t="str">
        <f t="shared" si="57"/>
        <v>-</v>
      </c>
      <c r="AX268" s="14">
        <v>21</v>
      </c>
      <c r="AY268" s="425"/>
      <c r="AZ268" s="401"/>
      <c r="BA268" s="402"/>
      <c r="BB268" s="402"/>
      <c r="BC268" s="403"/>
      <c r="BD268" s="1"/>
      <c r="BE268" s="183">
        <f>COUNTIF(AJ267:AY269,"○")</f>
        <v>0</v>
      </c>
      <c r="BF268" s="184">
        <f>COUNTIF(AJ267:AY269,"×")</f>
        <v>3</v>
      </c>
      <c r="BG268" s="189">
        <f>(IF((AJ267&gt;AL267),1,0))+(IF((AJ268&gt;AL268),1,0))+(IF((AJ269&gt;AL269),1,0))+(IF((AN267&gt;AP267),1,0))+(IF((AN268&gt;AP268),1,0))+(IF((AN269&gt;AP269),1,0))+(IF((AR267&gt;AT267),1,0))+(IF((AR268&gt;AT268),1,0))+(IF((AR269&gt;AT269),1,0))+(IF((AV267&gt;AX267),1,0))+(IF((AV268&gt;AX268),1,0))+(IF((AV269&gt;AX269),1,0))</f>
        <v>1</v>
      </c>
      <c r="BH268" s="190">
        <f>(IF((AJ267&lt;AL267),1,0))+(IF((AJ268&lt;AL268),1,0))+(IF((AJ269&lt;AL269),1,0))+(IF((AN267&lt;AP267),1,0))+(IF((AN268&lt;AP268),1,0))+(IF((AN269&lt;AP269),1,0))+(IF((AR267&lt;AT267),1,0))+(IF((AR268&lt;AT268),1,0))+(IF((AR269&lt;AT269),1,0))+(IF((AV267&lt;AX267),1,0))+(IF((AV268&lt;AX268),1,0))+(IF((AV269&lt;AX269),1,0))</f>
        <v>6</v>
      </c>
      <c r="BI268" s="191">
        <f>BG268-BH268</f>
        <v>-5</v>
      </c>
      <c r="BJ268" s="184">
        <f>SUM(AJ267:AJ269,AN267:AN269,AR267:AR269,AV267:AV269)</f>
        <v>99</v>
      </c>
      <c r="BK268" s="184">
        <f>SUM(AL267:AL269,AP267:AP269,AT267:AT269,AX267:AX269)</f>
        <v>143</v>
      </c>
      <c r="BL268" s="188">
        <f>BJ268-BK268</f>
        <v>-44</v>
      </c>
    </row>
    <row r="269" spans="2:64" ht="14.1" customHeight="1">
      <c r="B269" s="28"/>
      <c r="C269" s="71"/>
      <c r="D269" s="70"/>
      <c r="E269" s="70"/>
      <c r="F269" s="70"/>
      <c r="G269" s="70"/>
      <c r="H269" s="46"/>
      <c r="I269" s="46"/>
      <c r="J269" s="47"/>
      <c r="K269" s="69"/>
      <c r="L269" s="69"/>
      <c r="M269" s="63"/>
      <c r="N269" s="29"/>
      <c r="O269" s="29"/>
      <c r="P269" s="29"/>
      <c r="Q269" s="29"/>
      <c r="R269" s="29"/>
      <c r="S269" s="33"/>
      <c r="T269" s="33"/>
      <c r="U269" s="33"/>
      <c r="V269" s="33"/>
      <c r="W269" s="33"/>
      <c r="X269" s="24"/>
      <c r="Y269" s="24"/>
      <c r="Z269" s="24"/>
      <c r="AA269" s="24"/>
      <c r="AB269" s="462"/>
      <c r="AC269" s="463"/>
      <c r="AD269" s="463"/>
      <c r="AE269" s="463"/>
      <c r="AF269" s="366"/>
      <c r="AG269" s="366"/>
      <c r="AH269" s="366"/>
      <c r="AI269" s="367"/>
      <c r="AJ269" s="141" t="str">
        <f>IF(AT263="","",AT263)</f>
        <v/>
      </c>
      <c r="AK269" s="139" t="str">
        <f t="shared" si="58"/>
        <v/>
      </c>
      <c r="AL269" s="142" t="str">
        <f>IF(AR263="","",AR263)</f>
        <v/>
      </c>
      <c r="AM269" s="420" t="str">
        <f>IF(AO266="","",AO266)</f>
        <v/>
      </c>
      <c r="AN269" s="145" t="str">
        <f>IF(AT266="","",AT266)</f>
        <v/>
      </c>
      <c r="AO269" s="131" t="str">
        <f t="shared" si="59"/>
        <v/>
      </c>
      <c r="AP269" s="142" t="str">
        <f>IF(AR266="","",AR266)</f>
        <v/>
      </c>
      <c r="AQ269" s="420" t="str">
        <f>IF(AS266="","",AS266)</f>
        <v/>
      </c>
      <c r="AR269" s="432"/>
      <c r="AS269" s="433"/>
      <c r="AT269" s="433"/>
      <c r="AU269" s="434"/>
      <c r="AV269" s="9">
        <v>19</v>
      </c>
      <c r="AW269" s="12" t="str">
        <f t="shared" si="57"/>
        <v>-</v>
      </c>
      <c r="AX269" s="16">
        <v>21</v>
      </c>
      <c r="AY269" s="467"/>
      <c r="AZ269" s="118">
        <f>BE268</f>
        <v>0</v>
      </c>
      <c r="BA269" s="53" t="s">
        <v>10</v>
      </c>
      <c r="BB269" s="53">
        <f>BF268</f>
        <v>3</v>
      </c>
      <c r="BC269" s="119" t="s">
        <v>7</v>
      </c>
      <c r="BD269" s="1"/>
      <c r="BE269" s="183"/>
      <c r="BF269" s="184"/>
      <c r="BG269" s="183"/>
      <c r="BH269" s="184"/>
      <c r="BI269" s="188"/>
      <c r="BJ269" s="184"/>
      <c r="BK269" s="184"/>
      <c r="BL269" s="188"/>
    </row>
    <row r="270" spans="2:64" ht="14.1" customHeight="1">
      <c r="B270" s="28"/>
      <c r="C270" s="71"/>
      <c r="D270" s="70"/>
      <c r="E270" s="70"/>
      <c r="F270" s="70"/>
      <c r="G270" s="70"/>
      <c r="H270" s="46"/>
      <c r="I270" s="46"/>
      <c r="J270" s="46"/>
      <c r="K270" s="69"/>
      <c r="L270" s="69"/>
      <c r="M270" s="22"/>
      <c r="N270" s="23"/>
      <c r="O270" s="23"/>
      <c r="P270" s="23"/>
      <c r="Q270" s="23"/>
      <c r="R270" s="23"/>
      <c r="S270" s="23"/>
      <c r="T270" s="23"/>
      <c r="U270" s="23"/>
      <c r="V270" s="24"/>
      <c r="W270" s="24"/>
      <c r="X270" s="24"/>
      <c r="Y270" s="24"/>
      <c r="Z270" s="24"/>
      <c r="AA270" s="24"/>
      <c r="AB270" s="464" t="s">
        <v>192</v>
      </c>
      <c r="AC270" s="465"/>
      <c r="AD270" s="465"/>
      <c r="AE270" s="465"/>
      <c r="AF270" s="349" t="s">
        <v>72</v>
      </c>
      <c r="AG270" s="349"/>
      <c r="AH270" s="349"/>
      <c r="AI270" s="350"/>
      <c r="AJ270" s="127">
        <f>IF(AX261="","",AX261)</f>
        <v>8</v>
      </c>
      <c r="AK270" s="131" t="str">
        <f t="shared" si="58"/>
        <v>-</v>
      </c>
      <c r="AL270" s="140">
        <f>IF(AV261="","",AV261)</f>
        <v>21</v>
      </c>
      <c r="AM270" s="418" t="str">
        <f>IF(AY261="","",IF(AY261="○","×",IF(AY261="×","○")))</f>
        <v>×</v>
      </c>
      <c r="AN270" s="144">
        <f>IF(AX264="","",AX264)</f>
        <v>3</v>
      </c>
      <c r="AO270" s="143" t="str">
        <f t="shared" si="59"/>
        <v>-</v>
      </c>
      <c r="AP270" s="140">
        <f>IF(AV264="","",AV264)</f>
        <v>21</v>
      </c>
      <c r="AQ270" s="418" t="str">
        <f>IF(AY264="","",IF(AY264="○","×",IF(AY264="×","○")))</f>
        <v>×</v>
      </c>
      <c r="AR270" s="146">
        <f>IF(AX267="","",AX267)</f>
        <v>17</v>
      </c>
      <c r="AS270" s="131" t="str">
        <f>IF(AR270="","","-")</f>
        <v>-</v>
      </c>
      <c r="AT270" s="147">
        <f>IF(AV267="","",AV267)</f>
        <v>21</v>
      </c>
      <c r="AU270" s="418" t="str">
        <f>IF(AY267="","",IF(AY267="○","×",IF(AY267="×","○")))</f>
        <v>○</v>
      </c>
      <c r="AV270" s="426"/>
      <c r="AW270" s="427"/>
      <c r="AX270" s="427"/>
      <c r="AY270" s="457"/>
      <c r="AZ270" s="398" t="s">
        <v>265</v>
      </c>
      <c r="BA270" s="399"/>
      <c r="BB270" s="399"/>
      <c r="BC270" s="400"/>
      <c r="BD270" s="1"/>
      <c r="BE270" s="185"/>
      <c r="BF270" s="186"/>
      <c r="BG270" s="185"/>
      <c r="BH270" s="186"/>
      <c r="BI270" s="187"/>
      <c r="BJ270" s="186"/>
      <c r="BK270" s="186"/>
      <c r="BL270" s="187"/>
    </row>
    <row r="271" spans="2:64" ht="14.1" customHeight="1">
      <c r="B271" s="28"/>
      <c r="C271" s="71"/>
      <c r="D271" s="70"/>
      <c r="E271" s="70"/>
      <c r="F271" s="70"/>
      <c r="G271" s="70"/>
      <c r="H271" s="46"/>
      <c r="I271" s="46"/>
      <c r="J271" s="46"/>
      <c r="K271" s="69"/>
      <c r="L271" s="69"/>
      <c r="M271" s="22"/>
      <c r="N271" s="23"/>
      <c r="O271" s="23"/>
      <c r="P271" s="23"/>
      <c r="Q271" s="23"/>
      <c r="R271" s="23"/>
      <c r="S271" s="23"/>
      <c r="T271" s="23"/>
      <c r="U271" s="23"/>
      <c r="V271" s="24"/>
      <c r="W271" s="24"/>
      <c r="X271" s="24"/>
      <c r="Y271" s="24"/>
      <c r="Z271" s="24"/>
      <c r="AA271" s="24"/>
      <c r="AB271" s="345" t="s">
        <v>176</v>
      </c>
      <c r="AC271" s="346"/>
      <c r="AD271" s="346"/>
      <c r="AE271" s="346"/>
      <c r="AF271" s="351" t="s">
        <v>72</v>
      </c>
      <c r="AG271" s="351"/>
      <c r="AH271" s="351"/>
      <c r="AI271" s="352"/>
      <c r="AJ271" s="127">
        <f>IF(AX262="","",AX262)</f>
        <v>11</v>
      </c>
      <c r="AK271" s="131" t="str">
        <f t="shared" si="58"/>
        <v>-</v>
      </c>
      <c r="AL271" s="140">
        <f>IF(AV262="","",AV262)</f>
        <v>21</v>
      </c>
      <c r="AM271" s="419" t="str">
        <f>IF(AO268="","",AO268)</f>
        <v>-</v>
      </c>
      <c r="AN271" s="144">
        <f>IF(AX265="","",AX265)</f>
        <v>7</v>
      </c>
      <c r="AO271" s="131" t="str">
        <f t="shared" si="59"/>
        <v>-</v>
      </c>
      <c r="AP271" s="140">
        <f>IF(AV265="","",AV265)</f>
        <v>21</v>
      </c>
      <c r="AQ271" s="419" t="str">
        <f>IF(AS268="","",AS268)</f>
        <v/>
      </c>
      <c r="AR271" s="144">
        <f>IF(AX268="","",AX268)</f>
        <v>21</v>
      </c>
      <c r="AS271" s="131" t="str">
        <f>IF(AR271="","","-")</f>
        <v>-</v>
      </c>
      <c r="AT271" s="140">
        <f>IF(AV268="","",AV268)</f>
        <v>13</v>
      </c>
      <c r="AU271" s="419" t="str">
        <f>IF(AW268="","",AW268)</f>
        <v>-</v>
      </c>
      <c r="AV271" s="429"/>
      <c r="AW271" s="430"/>
      <c r="AX271" s="430"/>
      <c r="AY271" s="458"/>
      <c r="AZ271" s="401"/>
      <c r="BA271" s="402"/>
      <c r="BB271" s="402"/>
      <c r="BC271" s="403"/>
      <c r="BD271" s="1"/>
      <c r="BE271" s="183">
        <f>COUNTIF(AJ270:AY272,"○")</f>
        <v>1</v>
      </c>
      <c r="BF271" s="184">
        <f>COUNTIF(AJ270:AY272,"×")</f>
        <v>2</v>
      </c>
      <c r="BG271" s="189">
        <f>(IF((AJ270&gt;AL270),1,0))+(IF((AJ271&gt;AL271),1,0))+(IF((AJ272&gt;AL272),1,0))+(IF((AN270&gt;AP270),1,0))+(IF((AN271&gt;AP271),1,0))+(IF((AN272&gt;AP272),1,0))+(IF((AR270&gt;AT270),1,0))+(IF((AR271&gt;AT271),1,0))+(IF((AR272&gt;AT272),1,0))+(IF((AV270&gt;AX270),1,0))+(IF((AV271&gt;AX271),1,0))+(IF((AV272&gt;AX272),1,0))</f>
        <v>2</v>
      </c>
      <c r="BH271" s="190">
        <f>(IF((AJ270&lt;AL270),1,0))+(IF((AJ271&lt;AL271),1,0))+(IF((AJ272&lt;AL272),1,0))+(IF((AN270&lt;AP270),1,0))+(IF((AN271&lt;AP271),1,0))+(IF((AN272&lt;AP272),1,0))+(IF((AR270&lt;AT270),1,0))+(IF((AR271&lt;AT271),1,0))+(IF((AR272&lt;AT272),1,0))+(IF((AV270&lt;AX270),1,0))+(IF((AV271&lt;AX271),1,0))+(IF((AV272&lt;AX272),1,0))</f>
        <v>5</v>
      </c>
      <c r="BI271" s="191">
        <f>BG271-BH271</f>
        <v>-3</v>
      </c>
      <c r="BJ271" s="184">
        <f>SUM(AJ270:AJ272,AN270:AN272,AR270:AR272,AV270:AV272)</f>
        <v>88</v>
      </c>
      <c r="BK271" s="184">
        <f>SUM(AL270:AL272,AP270:AP272,AT270:AT272,AX270:AX272)</f>
        <v>137</v>
      </c>
      <c r="BL271" s="188">
        <f>BJ271-BK271</f>
        <v>-49</v>
      </c>
    </row>
    <row r="272" spans="2:64" ht="14.1" customHeight="1" thickBot="1">
      <c r="B272" s="28"/>
      <c r="C272" s="71"/>
      <c r="D272" s="70"/>
      <c r="E272" s="70"/>
      <c r="F272" s="70"/>
      <c r="G272" s="70"/>
      <c r="H272" s="47"/>
      <c r="I272" s="47"/>
      <c r="J272" s="47"/>
      <c r="K272" s="34"/>
      <c r="L272" s="34"/>
      <c r="M272" s="34"/>
      <c r="N272" s="34"/>
      <c r="O272" s="34"/>
      <c r="P272" s="34"/>
      <c r="Q272" s="34"/>
      <c r="R272" s="34"/>
      <c r="S272" s="34"/>
      <c r="T272" s="34"/>
      <c r="U272" s="34"/>
      <c r="V272" s="34"/>
      <c r="W272" s="34"/>
      <c r="X272" s="34"/>
      <c r="Y272" s="34"/>
      <c r="Z272" s="34"/>
      <c r="AA272" s="34"/>
      <c r="AB272" s="460"/>
      <c r="AC272" s="461"/>
      <c r="AD272" s="461"/>
      <c r="AE272" s="461"/>
      <c r="AF272" s="353"/>
      <c r="AG272" s="353"/>
      <c r="AH272" s="353"/>
      <c r="AI272" s="354"/>
      <c r="AJ272" s="148" t="str">
        <f>IF(AX263="","",AX263)</f>
        <v/>
      </c>
      <c r="AK272" s="149" t="str">
        <f t="shared" si="58"/>
        <v/>
      </c>
      <c r="AL272" s="150" t="str">
        <f>IF(AV263="","",AV263)</f>
        <v/>
      </c>
      <c r="AM272" s="466" t="str">
        <f>IF(AO269="","",AO269)</f>
        <v/>
      </c>
      <c r="AN272" s="151" t="str">
        <f>IF(AX266="","",AX266)</f>
        <v/>
      </c>
      <c r="AO272" s="149" t="str">
        <f t="shared" si="59"/>
        <v/>
      </c>
      <c r="AP272" s="150" t="str">
        <f>IF(AV266="","",AV266)</f>
        <v/>
      </c>
      <c r="AQ272" s="466" t="str">
        <f>IF(AS269="","",AS269)</f>
        <v/>
      </c>
      <c r="AR272" s="151">
        <f>IF(AX269="","",AX269)</f>
        <v>21</v>
      </c>
      <c r="AS272" s="149" t="str">
        <f>IF(AR272="","","-")</f>
        <v>-</v>
      </c>
      <c r="AT272" s="150">
        <f>IF(AV269="","",AV269)</f>
        <v>19</v>
      </c>
      <c r="AU272" s="466" t="str">
        <f>IF(AW269="","",AW269)</f>
        <v>-</v>
      </c>
      <c r="AV272" s="442"/>
      <c r="AW272" s="443"/>
      <c r="AX272" s="443"/>
      <c r="AY272" s="459"/>
      <c r="AZ272" s="120">
        <f>BE271</f>
        <v>1</v>
      </c>
      <c r="BA272" s="121" t="s">
        <v>10</v>
      </c>
      <c r="BB272" s="121">
        <f>BF271</f>
        <v>2</v>
      </c>
      <c r="BC272" s="122" t="s">
        <v>7</v>
      </c>
      <c r="BD272" s="1"/>
      <c r="BE272" s="192"/>
      <c r="BF272" s="193"/>
      <c r="BG272" s="192"/>
      <c r="BH272" s="193"/>
      <c r="BI272" s="194"/>
      <c r="BJ272" s="193"/>
      <c r="BK272" s="193"/>
      <c r="BL272" s="194"/>
    </row>
    <row r="273" spans="2:61" ht="15" customHeight="1">
      <c r="B273" s="65"/>
      <c r="C273" s="65"/>
      <c r="D273" s="65"/>
      <c r="E273" s="65"/>
      <c r="F273" s="65"/>
      <c r="G273" s="65"/>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5"/>
      <c r="AK273" s="35"/>
      <c r="BE273" s="21"/>
      <c r="BF273" s="21"/>
      <c r="BG273" s="21"/>
    </row>
    <row r="274" spans="2:61" ht="15.95" customHeight="1"/>
    <row r="275" spans="2:61" s="24" customFormat="1" ht="30" customHeight="1">
      <c r="C275" s="24" t="s">
        <v>292</v>
      </c>
      <c r="Y275" s="296"/>
      <c r="Z275" s="296"/>
      <c r="AA275" s="296"/>
      <c r="BE275" s="296"/>
      <c r="BF275" s="296"/>
      <c r="BG275" s="296"/>
    </row>
    <row r="276" spans="2:61" s="24" customFormat="1" ht="30" customHeight="1">
      <c r="C276" s="24" t="s">
        <v>283</v>
      </c>
      <c r="Y276" s="296"/>
      <c r="Z276" s="296"/>
      <c r="AA276" s="296"/>
      <c r="BE276" s="296"/>
      <c r="BF276" s="296"/>
      <c r="BG276" s="296"/>
    </row>
    <row r="277" spans="2:61" s="24" customFormat="1" ht="30" customHeight="1">
      <c r="C277" s="24" t="s">
        <v>285</v>
      </c>
      <c r="Y277" s="296"/>
      <c r="Z277" s="296"/>
      <c r="AA277" s="296"/>
      <c r="BE277" s="296"/>
      <c r="BF277" s="296"/>
      <c r="BG277" s="296"/>
    </row>
    <row r="278" spans="2:61" s="24" customFormat="1" ht="30" customHeight="1">
      <c r="C278" s="24" t="s">
        <v>286</v>
      </c>
      <c r="Y278" s="296"/>
      <c r="Z278" s="296"/>
      <c r="AA278" s="296"/>
      <c r="BE278" s="296"/>
      <c r="BF278" s="296"/>
      <c r="BG278" s="296"/>
    </row>
    <row r="279" spans="2:61" s="24" customFormat="1" ht="30" customHeight="1">
      <c r="C279" s="24" t="s">
        <v>288</v>
      </c>
    </row>
    <row r="280" spans="2:61" s="24" customFormat="1" ht="30" customHeight="1">
      <c r="C280" s="24" t="s">
        <v>287</v>
      </c>
    </row>
    <row r="281" spans="2:61" s="24" customFormat="1" ht="30" customHeight="1">
      <c r="AW281" s="24" t="s">
        <v>298</v>
      </c>
    </row>
    <row r="282" spans="2:61" s="24" customFormat="1" ht="30" customHeight="1">
      <c r="C282" s="24" t="s">
        <v>293</v>
      </c>
    </row>
    <row r="283" spans="2:61" s="24" customFormat="1" ht="30" customHeight="1">
      <c r="C283" s="24" t="s">
        <v>294</v>
      </c>
    </row>
    <row r="284" spans="2:61" s="24" customFormat="1" ht="30" customHeight="1">
      <c r="BH284" s="60"/>
      <c r="BI284" s="297"/>
    </row>
    <row r="285" spans="2:61" s="24" customFormat="1" ht="30" customHeight="1">
      <c r="C285" s="24" t="s">
        <v>289</v>
      </c>
      <c r="BH285" s="60"/>
      <c r="BI285" s="297"/>
    </row>
    <row r="286" spans="2:61" s="24" customFormat="1" ht="30" customHeight="1">
      <c r="C286" s="24" t="s">
        <v>290</v>
      </c>
      <c r="BH286" s="60"/>
      <c r="BI286" s="297"/>
    </row>
    <row r="287" spans="2:61" s="24" customFormat="1" ht="30" customHeight="1">
      <c r="BH287" s="60"/>
      <c r="BI287" s="297"/>
    </row>
    <row r="288" spans="2:61" s="24" customFormat="1" ht="30" customHeight="1">
      <c r="C288" s="24" t="s">
        <v>295</v>
      </c>
    </row>
    <row r="289" spans="3:71" s="24" customFormat="1" ht="30" customHeight="1">
      <c r="C289" s="24" t="s">
        <v>296</v>
      </c>
    </row>
    <row r="290" spans="3:71" s="24" customFormat="1" ht="30" customHeight="1">
      <c r="C290" s="24" t="s">
        <v>284</v>
      </c>
    </row>
    <row r="291" spans="3:71" s="24" customFormat="1" ht="30" customHeight="1">
      <c r="C291" s="24" t="s">
        <v>291</v>
      </c>
    </row>
    <row r="292" spans="3:71" s="24" customFormat="1" ht="30" customHeight="1">
      <c r="T292" s="24" t="s">
        <v>297</v>
      </c>
      <c r="BH292" s="60"/>
      <c r="BQ292" s="50"/>
      <c r="BR292" s="50"/>
    </row>
    <row r="293" spans="3:71" s="24" customFormat="1" ht="30" customHeight="1">
      <c r="BH293" s="60"/>
      <c r="BQ293" s="50"/>
      <c r="BR293" s="50"/>
    </row>
    <row r="294" spans="3:71" s="24" customFormat="1" ht="30" customHeight="1">
      <c r="BH294" s="60"/>
      <c r="BI294" s="60"/>
      <c r="BQ294" s="50"/>
      <c r="BR294" s="50"/>
    </row>
    <row r="295" spans="3:71" s="24" customFormat="1" ht="30" customHeight="1">
      <c r="BI295" s="60"/>
      <c r="BQ295" s="298"/>
      <c r="BR295" s="298"/>
    </row>
    <row r="296" spans="3:71" s="24" customFormat="1" ht="30" customHeight="1">
      <c r="BI296" s="60"/>
      <c r="BQ296" s="298"/>
      <c r="BR296" s="298"/>
    </row>
    <row r="297" spans="3:71" s="24" customFormat="1" ht="24.95" customHeight="1">
      <c r="BI297" s="60"/>
      <c r="BQ297" s="298"/>
      <c r="BR297" s="298"/>
    </row>
    <row r="298" spans="3:71" s="93" customFormat="1" ht="24.95" customHeight="1">
      <c r="BI298" s="25"/>
      <c r="BQ298" s="124"/>
      <c r="BR298" s="124"/>
    </row>
    <row r="299" spans="3:71" s="93" customFormat="1" ht="24.95" customHeight="1">
      <c r="BI299" s="25"/>
      <c r="BQ299" s="124"/>
      <c r="BR299" s="124"/>
    </row>
    <row r="300" spans="3:71" s="93" customFormat="1" ht="24.95" customHeight="1">
      <c r="BI300" s="25"/>
      <c r="BQ300" s="124"/>
      <c r="BR300" s="124"/>
    </row>
    <row r="301" spans="3:71" s="93" customFormat="1" ht="24.95" customHeight="1">
      <c r="BI301" s="25"/>
      <c r="BQ301" s="124"/>
      <c r="BR301" s="124"/>
    </row>
    <row r="302" spans="3:71" s="93" customFormat="1" ht="24.95" customHeight="1">
      <c r="BQ302" s="272"/>
      <c r="BR302" s="272"/>
    </row>
    <row r="303" spans="3:71" s="93" customFormat="1" ht="24.95" customHeight="1">
      <c r="BQ303" s="55"/>
      <c r="BR303" s="55"/>
      <c r="BS303" s="62"/>
    </row>
    <row r="304" spans="3:71" ht="15" customHeight="1">
      <c r="Y304" s="21"/>
      <c r="Z304" s="21"/>
      <c r="AA304" s="21"/>
      <c r="BE304" s="21"/>
      <c r="BF304" s="21"/>
      <c r="BG304" s="21"/>
      <c r="BQ304" s="55"/>
      <c r="BR304" s="55"/>
      <c r="BS304" s="62"/>
    </row>
    <row r="305" spans="25:71" ht="15" customHeight="1">
      <c r="Y305" s="21"/>
      <c r="Z305" s="21"/>
      <c r="AA305" s="21"/>
      <c r="BE305" s="21"/>
      <c r="BF305" s="21"/>
      <c r="BG305" s="21"/>
      <c r="BQ305" s="48"/>
      <c r="BR305" s="48"/>
    </row>
    <row r="306" spans="25:71" ht="15" customHeight="1">
      <c r="Y306" s="21"/>
      <c r="Z306" s="21"/>
      <c r="AA306" s="21"/>
      <c r="BE306" s="21"/>
      <c r="BF306" s="21"/>
      <c r="BG306" s="21"/>
      <c r="BQ306" s="49"/>
      <c r="BR306" s="49"/>
    </row>
    <row r="307" spans="25:71" ht="15" customHeight="1">
      <c r="Y307" s="21"/>
      <c r="Z307" s="21"/>
      <c r="AA307" s="21"/>
      <c r="BE307" s="21"/>
      <c r="BF307" s="21"/>
      <c r="BG307" s="21"/>
      <c r="BQ307" s="49"/>
      <c r="BR307" s="49"/>
    </row>
    <row r="308" spans="25:71" ht="15" customHeight="1">
      <c r="Y308" s="21"/>
      <c r="Z308" s="21"/>
      <c r="AA308" s="21"/>
      <c r="BE308" s="21"/>
      <c r="BF308" s="21"/>
      <c r="BG308" s="21"/>
      <c r="BQ308" s="48"/>
      <c r="BR308" s="48"/>
    </row>
    <row r="309" spans="25:71" ht="15" customHeight="1">
      <c r="Y309" s="21"/>
      <c r="Z309" s="21"/>
      <c r="AA309" s="21"/>
      <c r="BE309" s="21"/>
      <c r="BF309" s="21"/>
      <c r="BG309" s="21"/>
      <c r="BO309" s="31"/>
      <c r="BP309" s="31"/>
      <c r="BS309" s="64"/>
    </row>
    <row r="310" spans="25:71" ht="15" customHeight="1">
      <c r="Y310" s="21"/>
      <c r="Z310" s="21"/>
      <c r="AA310" s="21"/>
      <c r="BE310" s="21"/>
      <c r="BF310" s="21"/>
      <c r="BG310" s="21"/>
      <c r="BO310" s="31"/>
      <c r="BP310" s="31"/>
      <c r="BS310" s="64"/>
    </row>
    <row r="311" spans="25:71" ht="15" customHeight="1">
      <c r="Y311" s="21"/>
      <c r="Z311" s="21"/>
      <c r="AA311" s="21"/>
      <c r="BE311" s="21"/>
      <c r="BF311" s="21"/>
      <c r="BG311" s="21"/>
    </row>
    <row r="312" spans="25:71" ht="15" customHeight="1">
      <c r="Y312" s="21"/>
      <c r="Z312" s="21"/>
      <c r="AA312" s="21"/>
      <c r="BE312" s="21"/>
      <c r="BF312" s="21"/>
      <c r="BG312" s="21"/>
    </row>
    <row r="313" spans="25:71" ht="15" customHeight="1">
      <c r="Y313" s="21"/>
      <c r="Z313" s="21"/>
      <c r="AA313" s="21"/>
      <c r="BE313" s="21"/>
      <c r="BF313" s="21"/>
      <c r="BG313" s="21"/>
    </row>
    <row r="314" spans="25:71" ht="15" customHeight="1">
      <c r="Y314" s="21"/>
      <c r="Z314" s="21"/>
      <c r="AA314" s="21"/>
      <c r="BE314" s="21"/>
      <c r="BF314" s="21"/>
      <c r="BG314" s="21"/>
    </row>
    <row r="315" spans="25:71" ht="15" customHeight="1">
      <c r="Y315" s="21"/>
      <c r="Z315" s="21"/>
      <c r="AA315" s="21"/>
      <c r="BE315" s="21"/>
      <c r="BF315" s="21"/>
      <c r="BG315" s="21"/>
    </row>
    <row r="316" spans="25:71" ht="15" customHeight="1"/>
    <row r="317" spans="25:71" ht="15" customHeight="1"/>
    <row r="318" spans="25:71" ht="15" customHeight="1"/>
    <row r="319" spans="25:71" ht="15" customHeight="1"/>
    <row r="320" spans="25:71" ht="15" customHeight="1"/>
  </sheetData>
  <mergeCells count="1122">
    <mergeCell ref="BE18:BF18"/>
    <mergeCell ref="BG18:BI18"/>
    <mergeCell ref="BJ18:BL18"/>
    <mergeCell ref="BE67:BF67"/>
    <mergeCell ref="AV195:AY196"/>
    <mergeCell ref="AU198:AU200"/>
    <mergeCell ref="AV198:AY199"/>
    <mergeCell ref="AU201:AU203"/>
    <mergeCell ref="AV201:AY202"/>
    <mergeCell ref="X204:AA204"/>
    <mergeCell ref="AB204:AE204"/>
    <mergeCell ref="AI204:AI206"/>
    <mergeCell ref="AM204:AM206"/>
    <mergeCell ref="AQ204:AQ206"/>
    <mergeCell ref="AR204:AU206"/>
    <mergeCell ref="AV204:AY205"/>
    <mergeCell ref="X205:AA205"/>
    <mergeCell ref="AB205:AE205"/>
    <mergeCell ref="X206:AA206"/>
    <mergeCell ref="AB206:AE206"/>
    <mergeCell ref="AU158:AU160"/>
    <mergeCell ref="AY158:AY160"/>
    <mergeCell ref="AE158:AE160"/>
    <mergeCell ref="AI158:AI160"/>
    <mergeCell ref="AJ158:AM160"/>
    <mergeCell ref="AF194:AI194"/>
    <mergeCell ref="AJ194:AM194"/>
    <mergeCell ref="X198:AA198"/>
    <mergeCell ref="AB198:AE198"/>
    <mergeCell ref="AI198:AI200"/>
    <mergeCell ref="AJ198:AM200"/>
    <mergeCell ref="X199:AA199"/>
    <mergeCell ref="AY164:AY166"/>
    <mergeCell ref="AZ164:BC165"/>
    <mergeCell ref="AZ167:BC168"/>
    <mergeCell ref="BE150:BF150"/>
    <mergeCell ref="BG150:BI150"/>
    <mergeCell ref="BJ150:BL150"/>
    <mergeCell ref="AV193:AY193"/>
    <mergeCell ref="BA193:BB193"/>
    <mergeCell ref="BC193:BE193"/>
    <mergeCell ref="BF193:BH193"/>
    <mergeCell ref="AV194:AY194"/>
    <mergeCell ref="AZ20:BC21"/>
    <mergeCell ref="AQ125:AQ127"/>
    <mergeCell ref="AU125:AU127"/>
    <mergeCell ref="AV125:AY127"/>
    <mergeCell ref="AZ125:BC126"/>
    <mergeCell ref="AZ134:BC135"/>
    <mergeCell ref="AV140:AY142"/>
    <mergeCell ref="AZ140:BC141"/>
    <mergeCell ref="AN194:AQ194"/>
    <mergeCell ref="AR194:AU194"/>
    <mergeCell ref="AZ107:BC108"/>
    <mergeCell ref="AZ152:BC153"/>
    <mergeCell ref="AU167:AU169"/>
    <mergeCell ref="AV167:AY169"/>
    <mergeCell ref="BG67:BI67"/>
    <mergeCell ref="BJ67:BL67"/>
    <mergeCell ref="BE48:BF48"/>
    <mergeCell ref="BG48:BI48"/>
    <mergeCell ref="BJ48:BL48"/>
    <mergeCell ref="AY26:AY28"/>
    <mergeCell ref="A13:B13"/>
    <mergeCell ref="A12:B12"/>
    <mergeCell ref="A10:B10"/>
    <mergeCell ref="Q10:U10"/>
    <mergeCell ref="A9:B9"/>
    <mergeCell ref="Q9:U9"/>
    <mergeCell ref="A7:B7"/>
    <mergeCell ref="Q7:U7"/>
    <mergeCell ref="E9:I9"/>
    <mergeCell ref="J9:O9"/>
    <mergeCell ref="AC9:AF9"/>
    <mergeCell ref="AG9:AJ9"/>
    <mergeCell ref="AN9:AQ9"/>
    <mergeCell ref="A6:B6"/>
    <mergeCell ref="A4:B4"/>
    <mergeCell ref="A3:B3"/>
    <mergeCell ref="AZ158:BC159"/>
    <mergeCell ref="E15:T16"/>
    <mergeCell ref="B147:P151"/>
    <mergeCell ref="AB21:AE21"/>
    <mergeCell ref="AF21:AI21"/>
    <mergeCell ref="AB22:AE22"/>
    <mergeCell ref="AF22:AI22"/>
    <mergeCell ref="AV18:AY18"/>
    <mergeCell ref="AZ18:BC18"/>
    <mergeCell ref="AJ19:AM19"/>
    <mergeCell ref="AN19:AQ19"/>
    <mergeCell ref="AR19:AU19"/>
    <mergeCell ref="AV19:AY19"/>
    <mergeCell ref="AZ19:BC19"/>
    <mergeCell ref="B18:G20"/>
    <mergeCell ref="AB18:AI19"/>
    <mergeCell ref="AJ18:AM18"/>
    <mergeCell ref="AN18:AQ18"/>
    <mergeCell ref="AR18:AU18"/>
    <mergeCell ref="AB20:AE20"/>
    <mergeCell ref="AF20:AI20"/>
    <mergeCell ref="AJ20:AM22"/>
    <mergeCell ref="AQ20:AQ22"/>
    <mergeCell ref="AU20:AU22"/>
    <mergeCell ref="AY20:AY22"/>
    <mergeCell ref="AB29:AE29"/>
    <mergeCell ref="AF29:AI29"/>
    <mergeCell ref="AM26:AM28"/>
    <mergeCell ref="AQ26:AQ28"/>
    <mergeCell ref="AR26:AU28"/>
    <mergeCell ref="AZ26:BC27"/>
    <mergeCell ref="B27:B28"/>
    <mergeCell ref="C27:C28"/>
    <mergeCell ref="D27:G30"/>
    <mergeCell ref="AB27:AE27"/>
    <mergeCell ref="AF27:AI27"/>
    <mergeCell ref="AN23:AQ25"/>
    <mergeCell ref="AZ23:BC24"/>
    <mergeCell ref="AB24:AE24"/>
    <mergeCell ref="AF24:AI24"/>
    <mergeCell ref="AB25:AE25"/>
    <mergeCell ref="AF25:AI25"/>
    <mergeCell ref="AU23:AU25"/>
    <mergeCell ref="AY23:AY25"/>
    <mergeCell ref="B23:B24"/>
    <mergeCell ref="C23:C24"/>
    <mergeCell ref="D23:G26"/>
    <mergeCell ref="AB23:AE23"/>
    <mergeCell ref="AF23:AI23"/>
    <mergeCell ref="AM23:AM25"/>
    <mergeCell ref="B25:B26"/>
    <mergeCell ref="C25:C26"/>
    <mergeCell ref="AB26:AE26"/>
    <mergeCell ref="AF26:AI26"/>
    <mergeCell ref="AB33:AI34"/>
    <mergeCell ref="AJ33:AM33"/>
    <mergeCell ref="AN33:AQ33"/>
    <mergeCell ref="AR33:AU33"/>
    <mergeCell ref="AV33:AY33"/>
    <mergeCell ref="AZ33:BC33"/>
    <mergeCell ref="AJ34:AM34"/>
    <mergeCell ref="AN34:AQ34"/>
    <mergeCell ref="AR34:AU34"/>
    <mergeCell ref="AV34:AY34"/>
    <mergeCell ref="B31:B32"/>
    <mergeCell ref="C31:C32"/>
    <mergeCell ref="D31:G34"/>
    <mergeCell ref="N31:W32"/>
    <mergeCell ref="AB31:AE31"/>
    <mergeCell ref="AF31:AI31"/>
    <mergeCell ref="B33:B34"/>
    <mergeCell ref="C33:C34"/>
    <mergeCell ref="N33:S34"/>
    <mergeCell ref="T33:Y34"/>
    <mergeCell ref="AM29:AM31"/>
    <mergeCell ref="AQ29:AQ31"/>
    <mergeCell ref="AU29:AU31"/>
    <mergeCell ref="AV29:AY31"/>
    <mergeCell ref="AZ29:BC30"/>
    <mergeCell ref="AB30:AE30"/>
    <mergeCell ref="AF30:AI30"/>
    <mergeCell ref="M28:Y30"/>
    <mergeCell ref="AB28:AE28"/>
    <mergeCell ref="AF28:AI28"/>
    <mergeCell ref="B29:B30"/>
    <mergeCell ref="C29:C30"/>
    <mergeCell ref="B39:B40"/>
    <mergeCell ref="C39:C40"/>
    <mergeCell ref="D39:G42"/>
    <mergeCell ref="N39:S40"/>
    <mergeCell ref="T39:Y40"/>
    <mergeCell ref="AB39:AE39"/>
    <mergeCell ref="AF39:AI39"/>
    <mergeCell ref="AB40:AE40"/>
    <mergeCell ref="AF40:AI40"/>
    <mergeCell ref="AB38:AE38"/>
    <mergeCell ref="AF38:AI38"/>
    <mergeCell ref="AM38:AM40"/>
    <mergeCell ref="AN38:AQ40"/>
    <mergeCell ref="AU38:AU40"/>
    <mergeCell ref="AY38:AY40"/>
    <mergeCell ref="AZ35:BC36"/>
    <mergeCell ref="AB36:AE36"/>
    <mergeCell ref="AF36:AI36"/>
    <mergeCell ref="B37:B38"/>
    <mergeCell ref="C37:C38"/>
    <mergeCell ref="N37:W38"/>
    <mergeCell ref="AB37:AE37"/>
    <mergeCell ref="AF37:AI37"/>
    <mergeCell ref="B35:B36"/>
    <mergeCell ref="C35:C36"/>
    <mergeCell ref="D35:G38"/>
    <mergeCell ref="N35:S36"/>
    <mergeCell ref="T35:Y36"/>
    <mergeCell ref="AB35:AE35"/>
    <mergeCell ref="AF35:AI35"/>
    <mergeCell ref="AJ35:AM37"/>
    <mergeCell ref="AM44:AM46"/>
    <mergeCell ref="AQ44:AQ46"/>
    <mergeCell ref="AU44:AU46"/>
    <mergeCell ref="AV44:AY46"/>
    <mergeCell ref="AZ44:BC45"/>
    <mergeCell ref="B45:B46"/>
    <mergeCell ref="C45:C46"/>
    <mergeCell ref="AB45:AE45"/>
    <mergeCell ref="AF45:AI45"/>
    <mergeCell ref="AB46:AE46"/>
    <mergeCell ref="B43:B44"/>
    <mergeCell ref="C43:C44"/>
    <mergeCell ref="D43:G46"/>
    <mergeCell ref="AB43:AE43"/>
    <mergeCell ref="AF43:AI43"/>
    <mergeCell ref="AB44:AE44"/>
    <mergeCell ref="AF44:AI44"/>
    <mergeCell ref="AF46:AI46"/>
    <mergeCell ref="AM41:AM43"/>
    <mergeCell ref="AQ41:AQ43"/>
    <mergeCell ref="AR41:AU43"/>
    <mergeCell ref="AZ41:BC42"/>
    <mergeCell ref="AB42:AE42"/>
    <mergeCell ref="AF42:AI42"/>
    <mergeCell ref="AY41:AY43"/>
    <mergeCell ref="B41:B42"/>
    <mergeCell ref="C41:C42"/>
    <mergeCell ref="N41:S42"/>
    <mergeCell ref="T41:Y42"/>
    <mergeCell ref="AB41:AE41"/>
    <mergeCell ref="AF41:AI41"/>
    <mergeCell ref="AB54:AE54"/>
    <mergeCell ref="AF54:AI54"/>
    <mergeCell ref="AB55:AE55"/>
    <mergeCell ref="AF55:AI55"/>
    <mergeCell ref="AU53:AU55"/>
    <mergeCell ref="AY53:AY55"/>
    <mergeCell ref="AB52:AE52"/>
    <mergeCell ref="AF52:AI52"/>
    <mergeCell ref="AB53:AE53"/>
    <mergeCell ref="AF53:AI53"/>
    <mergeCell ref="AM53:AM55"/>
    <mergeCell ref="AN53:AQ55"/>
    <mergeCell ref="AZ49:BC49"/>
    <mergeCell ref="AB50:AE50"/>
    <mergeCell ref="AF50:AI50"/>
    <mergeCell ref="AJ50:AM52"/>
    <mergeCell ref="AZ50:BC51"/>
    <mergeCell ref="AB51:AE51"/>
    <mergeCell ref="AF51:AI51"/>
    <mergeCell ref="AB48:AI49"/>
    <mergeCell ref="AJ48:AM48"/>
    <mergeCell ref="AN48:AQ48"/>
    <mergeCell ref="AR48:AU48"/>
    <mergeCell ref="AV48:AY48"/>
    <mergeCell ref="AZ48:BC48"/>
    <mergeCell ref="AJ49:AM49"/>
    <mergeCell ref="AN49:AQ49"/>
    <mergeCell ref="AR49:AU49"/>
    <mergeCell ref="AV49:AY49"/>
    <mergeCell ref="AQ50:AQ52"/>
    <mergeCell ref="AU50:AU52"/>
    <mergeCell ref="AY50:AY52"/>
    <mergeCell ref="AB60:AE60"/>
    <mergeCell ref="AF60:AI60"/>
    <mergeCell ref="AB61:AE61"/>
    <mergeCell ref="AF61:AI61"/>
    <mergeCell ref="B67:G69"/>
    <mergeCell ref="AB67:AI68"/>
    <mergeCell ref="AJ67:AM67"/>
    <mergeCell ref="AN67:AQ67"/>
    <mergeCell ref="AZ56:BC57"/>
    <mergeCell ref="AB57:AE57"/>
    <mergeCell ref="AF57:AI57"/>
    <mergeCell ref="AF58:AI58"/>
    <mergeCell ref="AB59:AE59"/>
    <mergeCell ref="AF59:AI59"/>
    <mergeCell ref="AM59:AM61"/>
    <mergeCell ref="AQ59:AQ61"/>
    <mergeCell ref="AU59:AU61"/>
    <mergeCell ref="AV59:AY61"/>
    <mergeCell ref="AB56:AE56"/>
    <mergeCell ref="AF56:AI56"/>
    <mergeCell ref="AM56:AM58"/>
    <mergeCell ref="AQ56:AQ58"/>
    <mergeCell ref="AR56:AU58"/>
    <mergeCell ref="AY56:AY58"/>
    <mergeCell ref="AB70:AE70"/>
    <mergeCell ref="AF70:AI70"/>
    <mergeCell ref="AB71:AE71"/>
    <mergeCell ref="AF71:AI71"/>
    <mergeCell ref="B72:B73"/>
    <mergeCell ref="C72:C73"/>
    <mergeCell ref="D72:G75"/>
    <mergeCell ref="AB72:AE72"/>
    <mergeCell ref="AF72:AI74"/>
    <mergeCell ref="AB69:AE69"/>
    <mergeCell ref="AF69:AI69"/>
    <mergeCell ref="AJ69:AM71"/>
    <mergeCell ref="AR67:AU67"/>
    <mergeCell ref="AV67:AY67"/>
    <mergeCell ref="AZ67:BC67"/>
    <mergeCell ref="AJ68:AM68"/>
    <mergeCell ref="AN68:AQ68"/>
    <mergeCell ref="AR68:AU68"/>
    <mergeCell ref="AV68:AY68"/>
    <mergeCell ref="AZ68:BC68"/>
    <mergeCell ref="AQ69:AQ71"/>
    <mergeCell ref="AU69:AU71"/>
    <mergeCell ref="AY69:AY71"/>
    <mergeCell ref="AB78:AE78"/>
    <mergeCell ref="AF78:AI78"/>
    <mergeCell ref="AQ75:AQ77"/>
    <mergeCell ref="AR75:AU77"/>
    <mergeCell ref="AZ75:BC76"/>
    <mergeCell ref="B76:B77"/>
    <mergeCell ref="C76:C77"/>
    <mergeCell ref="D76:G79"/>
    <mergeCell ref="N76:W77"/>
    <mergeCell ref="AB76:AE76"/>
    <mergeCell ref="AF76:AI76"/>
    <mergeCell ref="B74:B75"/>
    <mergeCell ref="C74:C75"/>
    <mergeCell ref="AB74:AE74"/>
    <mergeCell ref="AB75:AE75"/>
    <mergeCell ref="AF75:AI75"/>
    <mergeCell ref="AM75:AM77"/>
    <mergeCell ref="AB77:AE77"/>
    <mergeCell ref="AF77:AI77"/>
    <mergeCell ref="AM72:AM74"/>
    <mergeCell ref="AN72:AQ74"/>
    <mergeCell ref="AZ72:BC73"/>
    <mergeCell ref="AB73:AE73"/>
    <mergeCell ref="AU72:AU74"/>
    <mergeCell ref="AY72:AY74"/>
    <mergeCell ref="AJ82:AM82"/>
    <mergeCell ref="AN82:AQ82"/>
    <mergeCell ref="AR82:AU82"/>
    <mergeCell ref="AV82:AY82"/>
    <mergeCell ref="AZ82:BC82"/>
    <mergeCell ref="AJ83:AM83"/>
    <mergeCell ref="AN83:AQ83"/>
    <mergeCell ref="AR83:AU83"/>
    <mergeCell ref="AV83:AY83"/>
    <mergeCell ref="AZ83:BC83"/>
    <mergeCell ref="B80:B81"/>
    <mergeCell ref="C80:C81"/>
    <mergeCell ref="D80:G83"/>
    <mergeCell ref="N80:S81"/>
    <mergeCell ref="T80:Y81"/>
    <mergeCell ref="AB80:AE80"/>
    <mergeCell ref="B82:B83"/>
    <mergeCell ref="C82:C83"/>
    <mergeCell ref="N82:W83"/>
    <mergeCell ref="AB82:AI83"/>
    <mergeCell ref="AM78:AM80"/>
    <mergeCell ref="AQ78:AQ80"/>
    <mergeCell ref="AU78:AU80"/>
    <mergeCell ref="AV78:AY80"/>
    <mergeCell ref="AZ78:BC79"/>
    <mergeCell ref="AB79:AE79"/>
    <mergeCell ref="AF79:AI79"/>
    <mergeCell ref="AF80:AI80"/>
    <mergeCell ref="B78:B79"/>
    <mergeCell ref="C78:C79"/>
    <mergeCell ref="N78:S79"/>
    <mergeCell ref="T78:Y79"/>
    <mergeCell ref="AB88:AE88"/>
    <mergeCell ref="AF88:AI89"/>
    <mergeCell ref="AB89:AE89"/>
    <mergeCell ref="AU87:AU89"/>
    <mergeCell ref="AY87:AY89"/>
    <mergeCell ref="T86:Y87"/>
    <mergeCell ref="AB86:AE86"/>
    <mergeCell ref="AF86:AI86"/>
    <mergeCell ref="AB87:AE87"/>
    <mergeCell ref="AF87:AI87"/>
    <mergeCell ref="AM87:AM89"/>
    <mergeCell ref="AF84:AI84"/>
    <mergeCell ref="AJ84:AM86"/>
    <mergeCell ref="AZ84:BC85"/>
    <mergeCell ref="AF85:AI85"/>
    <mergeCell ref="B84:B85"/>
    <mergeCell ref="C84:C85"/>
    <mergeCell ref="D84:G87"/>
    <mergeCell ref="N84:S85"/>
    <mergeCell ref="T84:Y85"/>
    <mergeCell ref="AB84:AE84"/>
    <mergeCell ref="AB85:AE85"/>
    <mergeCell ref="B86:B87"/>
    <mergeCell ref="C86:C87"/>
    <mergeCell ref="N86:S87"/>
    <mergeCell ref="AN87:AQ89"/>
    <mergeCell ref="AZ87:BC88"/>
    <mergeCell ref="AB94:AE94"/>
    <mergeCell ref="AF94:AI94"/>
    <mergeCell ref="AB95:AE95"/>
    <mergeCell ref="AF95:AI95"/>
    <mergeCell ref="AZ90:BC91"/>
    <mergeCell ref="AB91:AE91"/>
    <mergeCell ref="AF91:AI91"/>
    <mergeCell ref="AB92:AE92"/>
    <mergeCell ref="AF92:AI92"/>
    <mergeCell ref="AB93:AE93"/>
    <mergeCell ref="AF93:AI93"/>
    <mergeCell ref="AM93:AM95"/>
    <mergeCell ref="AQ93:AQ95"/>
    <mergeCell ref="AU93:AU95"/>
    <mergeCell ref="AB90:AE90"/>
    <mergeCell ref="AF90:AI90"/>
    <mergeCell ref="AM90:AM92"/>
    <mergeCell ref="AQ90:AQ92"/>
    <mergeCell ref="AR90:AU92"/>
    <mergeCell ref="AY90:AY92"/>
    <mergeCell ref="AV93:AY95"/>
    <mergeCell ref="AZ93:BC94"/>
    <mergeCell ref="AB104:AE104"/>
    <mergeCell ref="AF104:AI104"/>
    <mergeCell ref="AM104:AM106"/>
    <mergeCell ref="AN104:AQ106"/>
    <mergeCell ref="AU104:AU106"/>
    <mergeCell ref="AY104:AY106"/>
    <mergeCell ref="AZ101:BC102"/>
    <mergeCell ref="AB102:AE102"/>
    <mergeCell ref="AF102:AI102"/>
    <mergeCell ref="AB103:AE103"/>
    <mergeCell ref="AF103:AI103"/>
    <mergeCell ref="B100:G102"/>
    <mergeCell ref="AJ100:AM100"/>
    <mergeCell ref="AN100:AQ100"/>
    <mergeCell ref="AR100:AU100"/>
    <mergeCell ref="AV100:AY100"/>
    <mergeCell ref="AB101:AE101"/>
    <mergeCell ref="AF101:AI101"/>
    <mergeCell ref="AJ101:AM103"/>
    <mergeCell ref="AB99:AI100"/>
    <mergeCell ref="AJ99:AM99"/>
    <mergeCell ref="AN99:AQ99"/>
    <mergeCell ref="AR99:AU99"/>
    <mergeCell ref="AV99:AY99"/>
    <mergeCell ref="AZ99:BC99"/>
    <mergeCell ref="AZ100:BC100"/>
    <mergeCell ref="AB108:AE108"/>
    <mergeCell ref="AF108:AI108"/>
    <mergeCell ref="B109:B110"/>
    <mergeCell ref="C109:C110"/>
    <mergeCell ref="D109:G112"/>
    <mergeCell ref="AB109:AE109"/>
    <mergeCell ref="AF109:AI109"/>
    <mergeCell ref="AB110:AE110"/>
    <mergeCell ref="AF110:AI110"/>
    <mergeCell ref="AB107:AE107"/>
    <mergeCell ref="AF107:AI107"/>
    <mergeCell ref="AM107:AM109"/>
    <mergeCell ref="AQ107:AQ109"/>
    <mergeCell ref="AR107:AU109"/>
    <mergeCell ref="AY107:AY109"/>
    <mergeCell ref="B105:B106"/>
    <mergeCell ref="C105:C106"/>
    <mergeCell ref="D105:G108"/>
    <mergeCell ref="AB105:AE105"/>
    <mergeCell ref="AF105:AI105"/>
    <mergeCell ref="AB106:AE106"/>
    <mergeCell ref="AF106:AI106"/>
    <mergeCell ref="B107:B108"/>
    <mergeCell ref="C107:C108"/>
    <mergeCell ref="AB116:AE116"/>
    <mergeCell ref="AF116:AI116"/>
    <mergeCell ref="AJ116:AM118"/>
    <mergeCell ref="AJ114:AM114"/>
    <mergeCell ref="AN114:AQ114"/>
    <mergeCell ref="AR114:AU114"/>
    <mergeCell ref="AV114:AY114"/>
    <mergeCell ref="AZ114:BC114"/>
    <mergeCell ref="B115:B116"/>
    <mergeCell ref="C115:C116"/>
    <mergeCell ref="N115:S116"/>
    <mergeCell ref="T115:Y116"/>
    <mergeCell ref="AJ115:AM115"/>
    <mergeCell ref="AF112:AI112"/>
    <mergeCell ref="B113:B114"/>
    <mergeCell ref="C113:C114"/>
    <mergeCell ref="D113:G116"/>
    <mergeCell ref="N113:W114"/>
    <mergeCell ref="AB114:AI115"/>
    <mergeCell ref="AM110:AM112"/>
    <mergeCell ref="AQ110:AQ112"/>
    <mergeCell ref="AU110:AU112"/>
    <mergeCell ref="AV110:AY112"/>
    <mergeCell ref="AZ110:BC111"/>
    <mergeCell ref="B111:B112"/>
    <mergeCell ref="C111:C112"/>
    <mergeCell ref="AB111:AE111"/>
    <mergeCell ref="AF111:AI111"/>
    <mergeCell ref="AB112:AE112"/>
    <mergeCell ref="AN115:AQ115"/>
    <mergeCell ref="AR115:AU115"/>
    <mergeCell ref="AV115:AY115"/>
    <mergeCell ref="AF120:AI120"/>
    <mergeCell ref="AU119:AU121"/>
    <mergeCell ref="AY119:AY121"/>
    <mergeCell ref="B119:B120"/>
    <mergeCell ref="C119:C120"/>
    <mergeCell ref="N119:W120"/>
    <mergeCell ref="AB119:AE119"/>
    <mergeCell ref="AF119:AI119"/>
    <mergeCell ref="AM119:AM121"/>
    <mergeCell ref="B121:B122"/>
    <mergeCell ref="C121:C122"/>
    <mergeCell ref="D121:G124"/>
    <mergeCell ref="N121:S122"/>
    <mergeCell ref="B117:B118"/>
    <mergeCell ref="C117:C118"/>
    <mergeCell ref="D117:G120"/>
    <mergeCell ref="N117:S118"/>
    <mergeCell ref="T117:Y118"/>
    <mergeCell ref="AB117:AE117"/>
    <mergeCell ref="AF117:AI117"/>
    <mergeCell ref="AB118:AE118"/>
    <mergeCell ref="AF118:AI118"/>
    <mergeCell ref="AB126:AE126"/>
    <mergeCell ref="AF126:AI126"/>
    <mergeCell ref="AB127:AE127"/>
    <mergeCell ref="AF127:AI127"/>
    <mergeCell ref="B125:B126"/>
    <mergeCell ref="C125:C126"/>
    <mergeCell ref="D125:G128"/>
    <mergeCell ref="AB125:AE125"/>
    <mergeCell ref="AF125:AI125"/>
    <mergeCell ref="AM125:AM127"/>
    <mergeCell ref="B127:B128"/>
    <mergeCell ref="C127:C128"/>
    <mergeCell ref="AQ122:AQ124"/>
    <mergeCell ref="AR122:AU124"/>
    <mergeCell ref="AZ122:BC123"/>
    <mergeCell ref="B123:B124"/>
    <mergeCell ref="C123:C124"/>
    <mergeCell ref="N123:S124"/>
    <mergeCell ref="T123:Y124"/>
    <mergeCell ref="AB123:AE123"/>
    <mergeCell ref="AF123:AI123"/>
    <mergeCell ref="T121:Y122"/>
    <mergeCell ref="AB121:AE121"/>
    <mergeCell ref="AF121:AI121"/>
    <mergeCell ref="AB122:AE122"/>
    <mergeCell ref="AF122:AI122"/>
    <mergeCell ref="AM122:AM124"/>
    <mergeCell ref="AB124:AE124"/>
    <mergeCell ref="AF124:AI124"/>
    <mergeCell ref="AN119:AQ121"/>
    <mergeCell ref="AZ119:BC120"/>
    <mergeCell ref="AB120:AE120"/>
    <mergeCell ref="AB135:AE135"/>
    <mergeCell ref="AF135:AI135"/>
    <mergeCell ref="AB136:AE136"/>
    <mergeCell ref="AF136:AI136"/>
    <mergeCell ref="AU134:AU136"/>
    <mergeCell ref="AY134:AY136"/>
    <mergeCell ref="AB133:AE133"/>
    <mergeCell ref="AF133:AI133"/>
    <mergeCell ref="AB134:AE134"/>
    <mergeCell ref="AF134:AI134"/>
    <mergeCell ref="AM134:AM136"/>
    <mergeCell ref="AN134:AQ136"/>
    <mergeCell ref="AZ130:BC130"/>
    <mergeCell ref="AB131:AE131"/>
    <mergeCell ref="AF131:AI131"/>
    <mergeCell ref="AJ131:AM133"/>
    <mergeCell ref="AZ131:BC132"/>
    <mergeCell ref="AB132:AE132"/>
    <mergeCell ref="AF132:AI132"/>
    <mergeCell ref="AB129:AI130"/>
    <mergeCell ref="AJ129:AM129"/>
    <mergeCell ref="AN129:AQ129"/>
    <mergeCell ref="AR129:AU129"/>
    <mergeCell ref="AV129:AY129"/>
    <mergeCell ref="AZ129:BC129"/>
    <mergeCell ref="AJ130:AM130"/>
    <mergeCell ref="AN130:AQ130"/>
    <mergeCell ref="AR130:AU130"/>
    <mergeCell ref="AV130:AY130"/>
    <mergeCell ref="AB141:AE141"/>
    <mergeCell ref="AF141:AI141"/>
    <mergeCell ref="AB142:AE142"/>
    <mergeCell ref="AF142:AI142"/>
    <mergeCell ref="AZ137:BC138"/>
    <mergeCell ref="AB138:AE138"/>
    <mergeCell ref="AF138:AI138"/>
    <mergeCell ref="AB139:AE139"/>
    <mergeCell ref="AF139:AI139"/>
    <mergeCell ref="AB140:AE140"/>
    <mergeCell ref="AF140:AI140"/>
    <mergeCell ref="AM140:AM142"/>
    <mergeCell ref="AQ140:AQ142"/>
    <mergeCell ref="AU140:AU142"/>
    <mergeCell ref="AB137:AE137"/>
    <mergeCell ref="AF137:AI137"/>
    <mergeCell ref="AM137:AM139"/>
    <mergeCell ref="AQ137:AQ139"/>
    <mergeCell ref="AR137:AU139"/>
    <mergeCell ref="AY137:AY139"/>
    <mergeCell ref="AM155:AM157"/>
    <mergeCell ref="AQ155:AQ157"/>
    <mergeCell ref="AU155:AU157"/>
    <mergeCell ref="AY155:AY157"/>
    <mergeCell ref="AZ155:BC156"/>
    <mergeCell ref="E162:J163"/>
    <mergeCell ref="K162:P163"/>
    <mergeCell ref="AE161:AE163"/>
    <mergeCell ref="AI161:AI163"/>
    <mergeCell ref="AM161:AM163"/>
    <mergeCell ref="AN161:AQ163"/>
    <mergeCell ref="B153:D155"/>
    <mergeCell ref="E156:J157"/>
    <mergeCell ref="AB152:AE154"/>
    <mergeCell ref="AR150:AU150"/>
    <mergeCell ref="AV150:AY150"/>
    <mergeCell ref="AZ150:BC150"/>
    <mergeCell ref="AB151:AE151"/>
    <mergeCell ref="AF151:AI151"/>
    <mergeCell ref="AJ151:AM151"/>
    <mergeCell ref="AN151:AQ151"/>
    <mergeCell ref="AR151:AU151"/>
    <mergeCell ref="AV151:AY151"/>
    <mergeCell ref="AZ151:BC151"/>
    <mergeCell ref="AB150:AE150"/>
    <mergeCell ref="AF150:AI150"/>
    <mergeCell ref="AJ150:AM150"/>
    <mergeCell ref="AN150:AQ150"/>
    <mergeCell ref="AI152:AI154"/>
    <mergeCell ref="AM152:AM154"/>
    <mergeCell ref="AQ158:AQ160"/>
    <mergeCell ref="AZ161:BC162"/>
    <mergeCell ref="AE167:AE169"/>
    <mergeCell ref="AI167:AI169"/>
    <mergeCell ref="AM167:AM169"/>
    <mergeCell ref="AQ167:AQ169"/>
    <mergeCell ref="AR164:AU166"/>
    <mergeCell ref="AE164:AE166"/>
    <mergeCell ref="AI164:AI166"/>
    <mergeCell ref="AM164:AM166"/>
    <mergeCell ref="AQ164:AQ166"/>
    <mergeCell ref="E154:J155"/>
    <mergeCell ref="K154:P155"/>
    <mergeCell ref="AE155:AE157"/>
    <mergeCell ref="AF155:AI157"/>
    <mergeCell ref="AU152:AU154"/>
    <mergeCell ref="AY152:AY154"/>
    <mergeCell ref="AQ152:AQ154"/>
    <mergeCell ref="K156:P157"/>
    <mergeCell ref="AU161:AU163"/>
    <mergeCell ref="AY161:AY163"/>
    <mergeCell ref="W165:AA165"/>
    <mergeCell ref="W166:AA166"/>
    <mergeCell ref="R155:V155"/>
    <mergeCell ref="R156:V156"/>
    <mergeCell ref="R157:V157"/>
    <mergeCell ref="R158:V158"/>
    <mergeCell ref="R159:V159"/>
    <mergeCell ref="R160:V160"/>
    <mergeCell ref="R161:V161"/>
    <mergeCell ref="R162:V162"/>
    <mergeCell ref="R163:V163"/>
    <mergeCell ref="R164:V164"/>
    <mergeCell ref="R165:V165"/>
    <mergeCell ref="B182:D184"/>
    <mergeCell ref="H182:M183"/>
    <mergeCell ref="N182:S183"/>
    <mergeCell ref="X182:AA182"/>
    <mergeCell ref="AB182:AE182"/>
    <mergeCell ref="X183:AA183"/>
    <mergeCell ref="AN179:AQ179"/>
    <mergeCell ref="AR179:AU179"/>
    <mergeCell ref="H180:M181"/>
    <mergeCell ref="N180:S181"/>
    <mergeCell ref="AF180:AI180"/>
    <mergeCell ref="AJ180:AM180"/>
    <mergeCell ref="AN180:AQ180"/>
    <mergeCell ref="AR180:AU180"/>
    <mergeCell ref="X181:AA181"/>
    <mergeCell ref="AB181:AE181"/>
    <mergeCell ref="F174:S177"/>
    <mergeCell ref="B178:G180"/>
    <mergeCell ref="H178:Q179"/>
    <mergeCell ref="X179:AE180"/>
    <mergeCell ref="AF179:AI179"/>
    <mergeCell ref="AJ179:AM179"/>
    <mergeCell ref="AR184:AU185"/>
    <mergeCell ref="X185:AA185"/>
    <mergeCell ref="AB185:AE185"/>
    <mergeCell ref="H186:M187"/>
    <mergeCell ref="N186:S187"/>
    <mergeCell ref="X186:AA186"/>
    <mergeCell ref="AB186:AE186"/>
    <mergeCell ref="X187:AA187"/>
    <mergeCell ref="AB187:AE187"/>
    <mergeCell ref="AB183:AE183"/>
    <mergeCell ref="H184:Q185"/>
    <mergeCell ref="X184:AA184"/>
    <mergeCell ref="AB184:AE184"/>
    <mergeCell ref="AI184:AI186"/>
    <mergeCell ref="AJ184:AM186"/>
    <mergeCell ref="AF181:AI183"/>
    <mergeCell ref="AR181:AU182"/>
    <mergeCell ref="AJ193:AM193"/>
    <mergeCell ref="AN193:AQ193"/>
    <mergeCell ref="AR193:AU193"/>
    <mergeCell ref="AI187:AI189"/>
    <mergeCell ref="AM187:AM189"/>
    <mergeCell ref="AN187:AQ189"/>
    <mergeCell ref="AR187:AU188"/>
    <mergeCell ref="H188:M189"/>
    <mergeCell ref="N188:S189"/>
    <mergeCell ref="X188:AA188"/>
    <mergeCell ref="AB188:AE188"/>
    <mergeCell ref="X189:AA189"/>
    <mergeCell ref="AB189:AE189"/>
    <mergeCell ref="X195:AA195"/>
    <mergeCell ref="AB195:AE195"/>
    <mergeCell ref="AF195:AI197"/>
    <mergeCell ref="X196:AA196"/>
    <mergeCell ref="AB196:AE196"/>
    <mergeCell ref="X197:AA197"/>
    <mergeCell ref="AB197:AE197"/>
    <mergeCell ref="AU195:AU197"/>
    <mergeCell ref="AF212:AI212"/>
    <mergeCell ref="AJ212:AM212"/>
    <mergeCell ref="AN212:AQ212"/>
    <mergeCell ref="AR212:AU212"/>
    <mergeCell ref="AV212:AY212"/>
    <mergeCell ref="AZ212:BC212"/>
    <mergeCell ref="B210:J212"/>
    <mergeCell ref="X211:AE212"/>
    <mergeCell ref="AF211:AI211"/>
    <mergeCell ref="AJ211:AM211"/>
    <mergeCell ref="AN211:AQ211"/>
    <mergeCell ref="AR211:AU211"/>
    <mergeCell ref="X201:AA201"/>
    <mergeCell ref="AB201:AE201"/>
    <mergeCell ref="AI201:AI203"/>
    <mergeCell ref="AM201:AM203"/>
    <mergeCell ref="AN201:AQ203"/>
    <mergeCell ref="X202:AA202"/>
    <mergeCell ref="AB202:AE202"/>
    <mergeCell ref="X203:AA203"/>
    <mergeCell ref="AB203:AE203"/>
    <mergeCell ref="AB199:AE199"/>
    <mergeCell ref="X200:AA200"/>
    <mergeCell ref="AB200:AE200"/>
    <mergeCell ref="E217:J218"/>
    <mergeCell ref="K217:P218"/>
    <mergeCell ref="X217:AA217"/>
    <mergeCell ref="AB217:AE217"/>
    <mergeCell ref="X218:AA218"/>
    <mergeCell ref="AB218:AE218"/>
    <mergeCell ref="U216:W217"/>
    <mergeCell ref="X216:AA216"/>
    <mergeCell ref="AB216:AE216"/>
    <mergeCell ref="AJ216:AM218"/>
    <mergeCell ref="B214:D216"/>
    <mergeCell ref="X214:AA214"/>
    <mergeCell ref="AB214:AE214"/>
    <mergeCell ref="E215:J216"/>
    <mergeCell ref="K215:P216"/>
    <mergeCell ref="X215:AA215"/>
    <mergeCell ref="AB215:AE215"/>
    <mergeCell ref="E213:N214"/>
    <mergeCell ref="U213:W214"/>
    <mergeCell ref="X213:AA213"/>
    <mergeCell ref="AB213:AE213"/>
    <mergeCell ref="AF213:AI215"/>
    <mergeCell ref="AM213:AM215"/>
    <mergeCell ref="X222:AA222"/>
    <mergeCell ref="AB222:AE222"/>
    <mergeCell ref="AM222:AM224"/>
    <mergeCell ref="AQ222:AQ224"/>
    <mergeCell ref="AR222:AU224"/>
    <mergeCell ref="AN219:AQ221"/>
    <mergeCell ref="X220:AA220"/>
    <mergeCell ref="AB220:AE220"/>
    <mergeCell ref="E221:J222"/>
    <mergeCell ref="K221:P222"/>
    <mergeCell ref="X221:AA221"/>
    <mergeCell ref="AB221:AE221"/>
    <mergeCell ref="U222:W223"/>
    <mergeCell ref="E219:N220"/>
    <mergeCell ref="U219:W220"/>
    <mergeCell ref="X219:AA219"/>
    <mergeCell ref="AB219:AE219"/>
    <mergeCell ref="AM219:AM221"/>
    <mergeCell ref="AI219:AI221"/>
    <mergeCell ref="E226:N227"/>
    <mergeCell ref="X226:AA226"/>
    <mergeCell ref="AB226:AE226"/>
    <mergeCell ref="X227:AA227"/>
    <mergeCell ref="AB227:AE227"/>
    <mergeCell ref="AI225:AI227"/>
    <mergeCell ref="AQ225:AQ227"/>
    <mergeCell ref="AU225:AU227"/>
    <mergeCell ref="U225:W226"/>
    <mergeCell ref="X225:AA225"/>
    <mergeCell ref="AB225:AE225"/>
    <mergeCell ref="AM225:AM227"/>
    <mergeCell ref="E223:J224"/>
    <mergeCell ref="K223:P224"/>
    <mergeCell ref="X223:AA223"/>
    <mergeCell ref="AB223:AE223"/>
    <mergeCell ref="X224:AA224"/>
    <mergeCell ref="AB224:AE224"/>
    <mergeCell ref="AJ245:AM245"/>
    <mergeCell ref="AN245:AQ245"/>
    <mergeCell ref="AR245:AU245"/>
    <mergeCell ref="AV245:AY245"/>
    <mergeCell ref="AZ245:BC245"/>
    <mergeCell ref="E236:J237"/>
    <mergeCell ref="K236:P237"/>
    <mergeCell ref="B244:G246"/>
    <mergeCell ref="H244:R246"/>
    <mergeCell ref="AB244:AI245"/>
    <mergeCell ref="AJ244:AM244"/>
    <mergeCell ref="AB246:AE246"/>
    <mergeCell ref="AF246:AI246"/>
    <mergeCell ref="AJ246:AM248"/>
    <mergeCell ref="E228:J229"/>
    <mergeCell ref="K228:P229"/>
    <mergeCell ref="T229:BG231"/>
    <mergeCell ref="E230:J231"/>
    <mergeCell ref="K230:P231"/>
    <mergeCell ref="E232:N233"/>
    <mergeCell ref="T232:BG234"/>
    <mergeCell ref="E234:J235"/>
    <mergeCell ref="K234:P235"/>
    <mergeCell ref="T235:BG237"/>
    <mergeCell ref="AB250:AE250"/>
    <mergeCell ref="AF250:AI250"/>
    <mergeCell ref="AB251:AE251"/>
    <mergeCell ref="AF251:AI251"/>
    <mergeCell ref="AU249:AU251"/>
    <mergeCell ref="AY249:AY251"/>
    <mergeCell ref="B249:B250"/>
    <mergeCell ref="C249:C250"/>
    <mergeCell ref="D249:G252"/>
    <mergeCell ref="AB249:AE249"/>
    <mergeCell ref="AF249:AI249"/>
    <mergeCell ref="AM249:AM251"/>
    <mergeCell ref="B251:B252"/>
    <mergeCell ref="C251:C252"/>
    <mergeCell ref="AB252:AE252"/>
    <mergeCell ref="AF252:AI252"/>
    <mergeCell ref="AZ246:BC247"/>
    <mergeCell ref="AB247:AE247"/>
    <mergeCell ref="AF247:AI247"/>
    <mergeCell ref="AB248:AE248"/>
    <mergeCell ref="AF248:AI248"/>
    <mergeCell ref="AF253:AI253"/>
    <mergeCell ref="AB254:AE254"/>
    <mergeCell ref="AF254:AI254"/>
    <mergeCell ref="B255:B256"/>
    <mergeCell ref="C255:C256"/>
    <mergeCell ref="N255:S256"/>
    <mergeCell ref="T255:Y256"/>
    <mergeCell ref="AB255:AE255"/>
    <mergeCell ref="AF255:AI255"/>
    <mergeCell ref="AM252:AM254"/>
    <mergeCell ref="AQ252:AQ254"/>
    <mergeCell ref="AR252:AU254"/>
    <mergeCell ref="AZ252:BC253"/>
    <mergeCell ref="B253:B254"/>
    <mergeCell ref="C253:C254"/>
    <mergeCell ref="D253:G256"/>
    <mergeCell ref="N253:W254"/>
    <mergeCell ref="AB253:AE253"/>
    <mergeCell ref="AY252:AY254"/>
    <mergeCell ref="AN259:AQ259"/>
    <mergeCell ref="AR259:AU259"/>
    <mergeCell ref="AV259:AY259"/>
    <mergeCell ref="AZ259:BC259"/>
    <mergeCell ref="AJ260:AM260"/>
    <mergeCell ref="AN260:AQ260"/>
    <mergeCell ref="AR260:AU260"/>
    <mergeCell ref="AV260:AY260"/>
    <mergeCell ref="AZ260:BC260"/>
    <mergeCell ref="B257:B258"/>
    <mergeCell ref="C257:C258"/>
    <mergeCell ref="D257:G260"/>
    <mergeCell ref="N257:S258"/>
    <mergeCell ref="T257:Y258"/>
    <mergeCell ref="AB257:AE257"/>
    <mergeCell ref="B259:B260"/>
    <mergeCell ref="C259:C260"/>
    <mergeCell ref="N259:W260"/>
    <mergeCell ref="AB259:AI260"/>
    <mergeCell ref="AM255:AM257"/>
    <mergeCell ref="AQ255:AQ257"/>
    <mergeCell ref="AU255:AU257"/>
    <mergeCell ref="AV255:AY257"/>
    <mergeCell ref="AZ255:BC256"/>
    <mergeCell ref="AB256:AE256"/>
    <mergeCell ref="AF256:AI256"/>
    <mergeCell ref="AF257:AI257"/>
    <mergeCell ref="AJ259:AM259"/>
    <mergeCell ref="AB266:AE266"/>
    <mergeCell ref="AF266:AI266"/>
    <mergeCell ref="AU264:AU266"/>
    <mergeCell ref="AY264:AY266"/>
    <mergeCell ref="T263:Y264"/>
    <mergeCell ref="AB263:AE263"/>
    <mergeCell ref="AF263:AI263"/>
    <mergeCell ref="AB264:AE264"/>
    <mergeCell ref="AF264:AI264"/>
    <mergeCell ref="AM264:AM266"/>
    <mergeCell ref="AF261:AI261"/>
    <mergeCell ref="AJ261:AM263"/>
    <mergeCell ref="AZ261:BC262"/>
    <mergeCell ref="AF262:AI262"/>
    <mergeCell ref="B261:B262"/>
    <mergeCell ref="C261:C262"/>
    <mergeCell ref="D261:G264"/>
    <mergeCell ref="N261:S262"/>
    <mergeCell ref="T261:Y262"/>
    <mergeCell ref="AB261:AE261"/>
    <mergeCell ref="AB262:AE262"/>
    <mergeCell ref="B263:B264"/>
    <mergeCell ref="C263:C264"/>
    <mergeCell ref="N263:S264"/>
    <mergeCell ref="AN264:AQ266"/>
    <mergeCell ref="AZ264:BC265"/>
    <mergeCell ref="AB265:AE265"/>
    <mergeCell ref="AF265:AI265"/>
    <mergeCell ref="AV270:AY272"/>
    <mergeCell ref="AZ270:BC271"/>
    <mergeCell ref="AB271:AE271"/>
    <mergeCell ref="AF271:AI271"/>
    <mergeCell ref="AB272:AE272"/>
    <mergeCell ref="AF272:AI272"/>
    <mergeCell ref="AZ267:BC268"/>
    <mergeCell ref="AB268:AE268"/>
    <mergeCell ref="AF268:AI268"/>
    <mergeCell ref="AB269:AE269"/>
    <mergeCell ref="AF269:AI269"/>
    <mergeCell ref="AB270:AE270"/>
    <mergeCell ref="AF270:AI270"/>
    <mergeCell ref="AM270:AM272"/>
    <mergeCell ref="AQ270:AQ272"/>
    <mergeCell ref="AU270:AU272"/>
    <mergeCell ref="AB267:AE267"/>
    <mergeCell ref="AF267:AI267"/>
    <mergeCell ref="AM267:AM269"/>
    <mergeCell ref="AQ267:AQ269"/>
    <mergeCell ref="AR267:AU269"/>
    <mergeCell ref="AY267:AY269"/>
    <mergeCell ref="BE33:BF33"/>
    <mergeCell ref="BG33:BI33"/>
    <mergeCell ref="BJ33:BL33"/>
    <mergeCell ref="AQ35:AQ37"/>
    <mergeCell ref="AU35:AU37"/>
    <mergeCell ref="AY35:AY37"/>
    <mergeCell ref="AZ69:BC70"/>
    <mergeCell ref="AZ59:BC60"/>
    <mergeCell ref="AZ53:BC54"/>
    <mergeCell ref="AZ38:BC39"/>
    <mergeCell ref="AZ34:BC34"/>
    <mergeCell ref="BE114:BF114"/>
    <mergeCell ref="BG114:BI114"/>
    <mergeCell ref="BJ114:BL114"/>
    <mergeCell ref="AQ116:AQ118"/>
    <mergeCell ref="AU116:AU118"/>
    <mergeCell ref="AY116:AY118"/>
    <mergeCell ref="BE99:BF99"/>
    <mergeCell ref="BG99:BI99"/>
    <mergeCell ref="BJ99:BL99"/>
    <mergeCell ref="AQ101:AQ103"/>
    <mergeCell ref="AU101:AU103"/>
    <mergeCell ref="AY101:AY103"/>
    <mergeCell ref="AY75:AY77"/>
    <mergeCell ref="BE82:BF82"/>
    <mergeCell ref="BG82:BI82"/>
    <mergeCell ref="BJ82:BL82"/>
    <mergeCell ref="AQ84:AQ86"/>
    <mergeCell ref="AU84:AU86"/>
    <mergeCell ref="AY84:AY86"/>
    <mergeCell ref="AZ116:BC117"/>
    <mergeCell ref="AZ104:BC105"/>
    <mergeCell ref="AZ115:BC115"/>
    <mergeCell ref="BE259:BF259"/>
    <mergeCell ref="BG259:BI259"/>
    <mergeCell ref="BJ259:BL259"/>
    <mergeCell ref="AQ261:AQ263"/>
    <mergeCell ref="AU261:AU263"/>
    <mergeCell ref="AY261:AY263"/>
    <mergeCell ref="BE244:BF244"/>
    <mergeCell ref="BG244:BI244"/>
    <mergeCell ref="BJ244:BL244"/>
    <mergeCell ref="AQ246:AQ248"/>
    <mergeCell ref="AU246:AU248"/>
    <mergeCell ref="AY246:AY248"/>
    <mergeCell ref="AY122:AY124"/>
    <mergeCell ref="BE129:BF129"/>
    <mergeCell ref="BG129:BI129"/>
    <mergeCell ref="BJ129:BL129"/>
    <mergeCell ref="AQ131:AQ133"/>
    <mergeCell ref="AU131:AU133"/>
    <mergeCell ref="AY131:AY133"/>
    <mergeCell ref="AN249:AQ251"/>
    <mergeCell ref="AZ249:BC250"/>
    <mergeCell ref="AN244:AQ244"/>
    <mergeCell ref="AR244:AU244"/>
    <mergeCell ref="AV244:AY244"/>
    <mergeCell ref="AZ244:BC244"/>
    <mergeCell ref="AV225:AY227"/>
    <mergeCell ref="AV211:AY211"/>
    <mergeCell ref="AZ211:BC211"/>
    <mergeCell ref="X191:AU192"/>
    <mergeCell ref="X193:AE194"/>
    <mergeCell ref="AF193:AI193"/>
    <mergeCell ref="BE211:BF211"/>
    <mergeCell ref="BG211:BI211"/>
    <mergeCell ref="BJ211:BL211"/>
    <mergeCell ref="AM195:AM197"/>
    <mergeCell ref="AQ195:AQ197"/>
    <mergeCell ref="AQ198:AQ200"/>
    <mergeCell ref="AZ225:BC226"/>
    <mergeCell ref="AM181:AM183"/>
    <mergeCell ref="AQ181:AQ183"/>
    <mergeCell ref="AQ184:AQ186"/>
    <mergeCell ref="AW179:AX179"/>
    <mergeCell ref="AY179:BA179"/>
    <mergeCell ref="AU219:AU221"/>
    <mergeCell ref="AY219:AY221"/>
    <mergeCell ref="AZ219:BC220"/>
    <mergeCell ref="AI222:AI224"/>
    <mergeCell ref="AY222:AY224"/>
    <mergeCell ref="AZ222:BC223"/>
    <mergeCell ref="AQ213:AQ215"/>
    <mergeCell ref="AU213:AU215"/>
    <mergeCell ref="AY213:AY215"/>
    <mergeCell ref="AZ213:BC214"/>
    <mergeCell ref="AI216:AI218"/>
    <mergeCell ref="AQ216:AQ218"/>
    <mergeCell ref="AU216:AU218"/>
    <mergeCell ref="AY216:AY218"/>
    <mergeCell ref="AZ216:BC217"/>
    <mergeCell ref="AR3:AV3"/>
    <mergeCell ref="AR4:AV4"/>
    <mergeCell ref="E6:I6"/>
    <mergeCell ref="J6:O6"/>
    <mergeCell ref="Q6:U6"/>
    <mergeCell ref="AC6:AF6"/>
    <mergeCell ref="AG6:AJ6"/>
    <mergeCell ref="AN6:AQ6"/>
    <mergeCell ref="AR6:AV6"/>
    <mergeCell ref="E7:I7"/>
    <mergeCell ref="J7:O7"/>
    <mergeCell ref="AC7:AF7"/>
    <mergeCell ref="AG7:AJ7"/>
    <mergeCell ref="AN7:AQ7"/>
    <mergeCell ref="AR7:AV7"/>
    <mergeCell ref="V3:AA3"/>
    <mergeCell ref="V4:AA4"/>
    <mergeCell ref="V6:AA6"/>
    <mergeCell ref="V7:AA7"/>
    <mergeCell ref="E3:I3"/>
    <mergeCell ref="J3:O3"/>
    <mergeCell ref="J4:O4"/>
    <mergeCell ref="E4:I4"/>
    <mergeCell ref="Q3:U3"/>
    <mergeCell ref="Q4:U4"/>
    <mergeCell ref="AC3:AF3"/>
    <mergeCell ref="AG3:AJ3"/>
    <mergeCell ref="AC4:AF4"/>
    <mergeCell ref="AG4:AJ4"/>
    <mergeCell ref="AN3:AQ3"/>
    <mergeCell ref="AN4:AQ4"/>
    <mergeCell ref="AR9:AV9"/>
    <mergeCell ref="E10:I10"/>
    <mergeCell ref="J10:O10"/>
    <mergeCell ref="AC10:AF10"/>
    <mergeCell ref="AG10:AJ10"/>
    <mergeCell ref="AN10:AQ10"/>
    <mergeCell ref="AR10:AV10"/>
    <mergeCell ref="E12:I12"/>
    <mergeCell ref="J12:O12"/>
    <mergeCell ref="Q12:U12"/>
    <mergeCell ref="AC12:AF12"/>
    <mergeCell ref="AG12:AJ12"/>
    <mergeCell ref="AN12:AQ12"/>
    <mergeCell ref="AR12:AV12"/>
    <mergeCell ref="E13:I13"/>
    <mergeCell ref="J13:O13"/>
    <mergeCell ref="Q13:U13"/>
    <mergeCell ref="AC13:AF13"/>
    <mergeCell ref="AG13:AJ13"/>
    <mergeCell ref="AN13:AQ13"/>
    <mergeCell ref="AR13:AV13"/>
    <mergeCell ref="V9:AA9"/>
    <mergeCell ref="V10:AA10"/>
    <mergeCell ref="V12:AA12"/>
    <mergeCell ref="V13:AA13"/>
    <mergeCell ref="R166:V166"/>
    <mergeCell ref="R167:V167"/>
    <mergeCell ref="R168:V168"/>
    <mergeCell ref="R169:V169"/>
    <mergeCell ref="W167:AA167"/>
    <mergeCell ref="W168:AA168"/>
    <mergeCell ref="W169:AA169"/>
    <mergeCell ref="R150:AA151"/>
    <mergeCell ref="E152:P153"/>
    <mergeCell ref="E158:P159"/>
    <mergeCell ref="W152:AA152"/>
    <mergeCell ref="W153:AA153"/>
    <mergeCell ref="W154:AA154"/>
    <mergeCell ref="W155:AA155"/>
    <mergeCell ref="W156:AA156"/>
    <mergeCell ref="W157:AA157"/>
    <mergeCell ref="W158:AA158"/>
    <mergeCell ref="W159:AA159"/>
    <mergeCell ref="W160:AA160"/>
    <mergeCell ref="W161:AA161"/>
    <mergeCell ref="W162:AA162"/>
    <mergeCell ref="W163:AA163"/>
    <mergeCell ref="W164:AA164"/>
    <mergeCell ref="R152:V152"/>
    <mergeCell ref="R153:V153"/>
    <mergeCell ref="R154:V154"/>
    <mergeCell ref="E160:J161"/>
    <mergeCell ref="K160:P161"/>
  </mergeCells>
  <phoneticPr fontId="2"/>
  <printOptions verticalCentered="1"/>
  <pageMargins left="0.39370078740157483" right="0" top="0" bottom="0" header="0.51181102362204722" footer="0.51181102362204722"/>
  <pageSetup paperSize="9" scale="55" fitToHeight="2" orientation="portrait" verticalDpi="300" r:id="rId1"/>
  <headerFooter alignWithMargins="0"/>
  <rowBreaks count="2" manualBreakCount="2">
    <brk id="96" max="63" man="1"/>
    <brk id="208" max="6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8"/>
  <sheetViews>
    <sheetView view="pageBreakPreview" zoomScaleNormal="100" zoomScaleSheetLayoutView="100" workbookViewId="0">
      <selection activeCell="B3" sqref="B3"/>
    </sheetView>
  </sheetViews>
  <sheetFormatPr defaultColWidth="9" defaultRowHeight="24.95" customHeight="1"/>
  <cols>
    <col min="1" max="1" width="1.75" style="99" customWidth="1"/>
    <col min="2" max="2" width="10.625" style="99" customWidth="1"/>
    <col min="3" max="5" width="11.625" style="99" customWidth="1"/>
    <col min="6" max="6" width="1.875" style="99" customWidth="1"/>
    <col min="7" max="7" width="10.625" style="99" customWidth="1"/>
    <col min="8" max="10" width="11.625" style="99" customWidth="1"/>
    <col min="11" max="11" width="0.75" style="99" customWidth="1"/>
    <col min="12" max="14" width="9" style="99"/>
    <col min="15" max="15" width="3.625" style="99" customWidth="1"/>
    <col min="16" max="16384" width="9" style="99"/>
  </cols>
  <sheetData>
    <row r="1" spans="2:10" ht="17.100000000000001" customHeight="1"/>
    <row r="2" spans="2:10" ht="17.100000000000001" customHeight="1"/>
    <row r="3" spans="2:10" ht="17.100000000000001" customHeight="1">
      <c r="D3" s="100" t="s">
        <v>42</v>
      </c>
      <c r="E3" s="101"/>
      <c r="F3" s="101"/>
      <c r="G3" s="102" t="s">
        <v>300</v>
      </c>
    </row>
    <row r="4" spans="2:10" ht="17.100000000000001" customHeight="1"/>
    <row r="5" spans="2:10" ht="17.100000000000001" customHeight="1">
      <c r="D5" s="103"/>
      <c r="E5" s="100" t="s">
        <v>18</v>
      </c>
      <c r="F5" s="100"/>
      <c r="G5" s="100"/>
    </row>
    <row r="6" spans="2:10" ht="17.100000000000001" customHeight="1"/>
    <row r="7" spans="2:10" ht="17.100000000000001" customHeight="1">
      <c r="C7" s="99" t="s">
        <v>19</v>
      </c>
    </row>
    <row r="8" spans="2:10" ht="17.100000000000001" customHeight="1">
      <c r="C8" s="99" t="s">
        <v>20</v>
      </c>
    </row>
    <row r="9" spans="2:10" ht="17.100000000000001" customHeight="1"/>
    <row r="10" spans="2:10" ht="17.100000000000001" customHeight="1">
      <c r="C10" s="99" t="s">
        <v>210</v>
      </c>
      <c r="D10" s="128"/>
    </row>
    <row r="11" spans="2:10" ht="17.100000000000001" customHeight="1"/>
    <row r="12" spans="2:10" ht="17.100000000000001" customHeight="1">
      <c r="C12" s="99" t="s">
        <v>277</v>
      </c>
    </row>
    <row r="13" spans="2:10" ht="17.100000000000001" customHeight="1"/>
    <row r="14" spans="2:10" ht="17.100000000000001" customHeight="1">
      <c r="C14" s="129" t="s">
        <v>278</v>
      </c>
    </row>
    <row r="15" spans="2:10" ht="17.100000000000001" customHeight="1"/>
    <row r="16" spans="2:10" ht="27.95" customHeight="1">
      <c r="B16" s="104" t="s">
        <v>273</v>
      </c>
      <c r="C16" s="104" t="s">
        <v>274</v>
      </c>
      <c r="D16" s="104" t="s">
        <v>275</v>
      </c>
      <c r="E16" s="104" t="s">
        <v>276</v>
      </c>
      <c r="F16" s="126"/>
      <c r="G16" s="104"/>
      <c r="H16" s="104" t="s">
        <v>274</v>
      </c>
      <c r="I16" s="104" t="s">
        <v>275</v>
      </c>
      <c r="J16" s="104" t="s">
        <v>276</v>
      </c>
    </row>
    <row r="17" spans="2:10" ht="15.6" customHeight="1">
      <c r="B17" s="633" t="s">
        <v>211</v>
      </c>
      <c r="C17" s="629" t="s">
        <v>301</v>
      </c>
      <c r="D17" s="629" t="s">
        <v>302</v>
      </c>
      <c r="E17" s="125" t="s">
        <v>303</v>
      </c>
      <c r="F17" s="126"/>
      <c r="G17" s="633" t="s">
        <v>215</v>
      </c>
      <c r="H17" s="629" t="s">
        <v>304</v>
      </c>
      <c r="I17" s="627" t="s">
        <v>305</v>
      </c>
      <c r="J17" s="627" t="s">
        <v>306</v>
      </c>
    </row>
    <row r="18" spans="2:10" ht="15.6" customHeight="1">
      <c r="B18" s="642"/>
      <c r="C18" s="628"/>
      <c r="D18" s="628"/>
      <c r="E18" s="126" t="s">
        <v>307</v>
      </c>
      <c r="F18" s="126"/>
      <c r="G18" s="642"/>
      <c r="H18" s="628"/>
      <c r="I18" s="628"/>
      <c r="J18" s="628"/>
    </row>
    <row r="19" spans="2:10" ht="15.6" customHeight="1">
      <c r="B19" s="642"/>
      <c r="C19" s="625" t="s">
        <v>308</v>
      </c>
      <c r="D19" s="625" t="s">
        <v>309</v>
      </c>
      <c r="E19" s="125" t="s">
        <v>310</v>
      </c>
      <c r="F19" s="126"/>
      <c r="G19" s="642"/>
      <c r="H19" s="625" t="s">
        <v>311</v>
      </c>
      <c r="I19" s="630" t="s">
        <v>312</v>
      </c>
      <c r="J19" s="630" t="s">
        <v>313</v>
      </c>
    </row>
    <row r="20" spans="2:10" ht="15.6" customHeight="1">
      <c r="B20" s="643"/>
      <c r="C20" s="626"/>
      <c r="D20" s="626"/>
      <c r="E20" s="117" t="s">
        <v>314</v>
      </c>
      <c r="F20" s="126"/>
      <c r="G20" s="643"/>
      <c r="H20" s="626"/>
      <c r="I20" s="626"/>
      <c r="J20" s="626"/>
    </row>
    <row r="21" spans="2:10" ht="15.6" customHeight="1">
      <c r="B21" s="633" t="s">
        <v>212</v>
      </c>
      <c r="C21" s="629" t="s">
        <v>315</v>
      </c>
      <c r="D21" s="629" t="s">
        <v>316</v>
      </c>
      <c r="E21" s="125" t="s">
        <v>317</v>
      </c>
      <c r="F21" s="126"/>
      <c r="G21" s="633" t="s">
        <v>216</v>
      </c>
      <c r="H21" s="629" t="s">
        <v>299</v>
      </c>
      <c r="I21" s="629" t="s">
        <v>299</v>
      </c>
      <c r="J21" s="125"/>
    </row>
    <row r="22" spans="2:10" ht="15.6" customHeight="1">
      <c r="B22" s="642"/>
      <c r="C22" s="628"/>
      <c r="D22" s="628"/>
      <c r="E22" s="126" t="s">
        <v>318</v>
      </c>
      <c r="F22" s="126"/>
      <c r="G22" s="642"/>
      <c r="H22" s="628"/>
      <c r="I22" s="628"/>
      <c r="J22" s="126"/>
    </row>
    <row r="23" spans="2:10" ht="15.6" customHeight="1">
      <c r="B23" s="642"/>
      <c r="C23" s="625" t="s">
        <v>319</v>
      </c>
      <c r="D23" s="625" t="s">
        <v>320</v>
      </c>
      <c r="E23" s="125" t="s">
        <v>222</v>
      </c>
      <c r="F23" s="126"/>
      <c r="G23" s="642"/>
      <c r="H23" s="625" t="s">
        <v>299</v>
      </c>
      <c r="I23" s="625" t="s">
        <v>299</v>
      </c>
      <c r="J23" s="125"/>
    </row>
    <row r="24" spans="2:10" ht="15.6" customHeight="1">
      <c r="B24" s="643"/>
      <c r="C24" s="626"/>
      <c r="D24" s="626"/>
      <c r="E24" s="117" t="s">
        <v>223</v>
      </c>
      <c r="F24" s="126"/>
      <c r="G24" s="643"/>
      <c r="H24" s="626"/>
      <c r="I24" s="626"/>
      <c r="J24" s="117"/>
    </row>
    <row r="25" spans="2:10" ht="15.6" customHeight="1">
      <c r="B25" s="633" t="s">
        <v>213</v>
      </c>
      <c r="C25" s="629" t="s">
        <v>230</v>
      </c>
      <c r="D25" s="629" t="s">
        <v>321</v>
      </c>
      <c r="E25" s="125" t="s">
        <v>322</v>
      </c>
      <c r="F25" s="126"/>
      <c r="G25" s="633" t="s">
        <v>217</v>
      </c>
      <c r="H25" s="629" t="s">
        <v>323</v>
      </c>
      <c r="I25" s="627" t="s">
        <v>324</v>
      </c>
      <c r="J25" s="125"/>
    </row>
    <row r="26" spans="2:10" ht="15.6" customHeight="1">
      <c r="B26" s="642"/>
      <c r="C26" s="628"/>
      <c r="D26" s="628"/>
      <c r="E26" s="126" t="s">
        <v>325</v>
      </c>
      <c r="F26" s="126"/>
      <c r="G26" s="642"/>
      <c r="H26" s="628"/>
      <c r="I26" s="628"/>
      <c r="J26" s="126"/>
    </row>
    <row r="27" spans="2:10" ht="15.6" customHeight="1">
      <c r="B27" s="642"/>
      <c r="C27" s="625" t="s">
        <v>231</v>
      </c>
      <c r="D27" s="625" t="s">
        <v>326</v>
      </c>
      <c r="E27" s="125" t="s">
        <v>327</v>
      </c>
      <c r="F27" s="126"/>
      <c r="G27" s="642"/>
      <c r="H27" s="625" t="s">
        <v>328</v>
      </c>
      <c r="I27" s="630" t="s">
        <v>329</v>
      </c>
      <c r="J27" s="125"/>
    </row>
    <row r="28" spans="2:10" ht="15.6" customHeight="1">
      <c r="B28" s="643"/>
      <c r="C28" s="626"/>
      <c r="D28" s="626"/>
      <c r="E28" s="117" t="s">
        <v>330</v>
      </c>
      <c r="F28" s="126"/>
      <c r="G28" s="643"/>
      <c r="H28" s="626"/>
      <c r="I28" s="626"/>
      <c r="J28" s="117"/>
    </row>
    <row r="29" spans="2:10" ht="15.6" customHeight="1">
      <c r="B29" s="633" t="s">
        <v>214</v>
      </c>
      <c r="C29" s="627" t="s">
        <v>82</v>
      </c>
      <c r="D29" s="627" t="s">
        <v>82</v>
      </c>
      <c r="E29" s="125"/>
      <c r="F29" s="126"/>
      <c r="G29" s="633" t="s">
        <v>218</v>
      </c>
      <c r="H29" s="629" t="s">
        <v>331</v>
      </c>
      <c r="I29" s="627" t="s">
        <v>332</v>
      </c>
      <c r="J29" s="627" t="s">
        <v>333</v>
      </c>
    </row>
    <row r="30" spans="2:10" ht="15.6" customHeight="1">
      <c r="B30" s="642"/>
      <c r="C30" s="628"/>
      <c r="D30" s="628"/>
      <c r="E30" s="126"/>
      <c r="F30" s="126"/>
      <c r="G30" s="642"/>
      <c r="H30" s="628"/>
      <c r="I30" s="628"/>
      <c r="J30" s="628"/>
    </row>
    <row r="31" spans="2:10" ht="15.6" customHeight="1">
      <c r="B31" s="642"/>
      <c r="C31" s="630" t="s">
        <v>82</v>
      </c>
      <c r="D31" s="630" t="s">
        <v>82</v>
      </c>
      <c r="E31" s="125"/>
      <c r="F31" s="126"/>
      <c r="G31" s="642"/>
      <c r="H31" s="625" t="s">
        <v>334</v>
      </c>
      <c r="I31" s="630" t="s">
        <v>335</v>
      </c>
      <c r="J31" s="630" t="s">
        <v>336</v>
      </c>
    </row>
    <row r="32" spans="2:10" ht="15.6" customHeight="1">
      <c r="B32" s="643"/>
      <c r="C32" s="626"/>
      <c r="D32" s="626"/>
      <c r="E32" s="117"/>
      <c r="F32" s="126"/>
      <c r="G32" s="643"/>
      <c r="H32" s="626"/>
      <c r="I32" s="626"/>
      <c r="J32" s="626"/>
    </row>
    <row r="33" spans="2:11" ht="15.6" customHeight="1">
      <c r="B33" s="95"/>
      <c r="C33" s="96"/>
      <c r="D33" s="96"/>
      <c r="E33" s="95"/>
      <c r="F33" s="97"/>
      <c r="G33" s="95"/>
      <c r="H33" s="96"/>
      <c r="I33" s="96"/>
      <c r="J33" s="95"/>
    </row>
    <row r="34" spans="2:11" ht="15.6" customHeight="1">
      <c r="B34" s="97"/>
      <c r="C34" s="98"/>
      <c r="D34" s="98"/>
      <c r="E34" s="97"/>
      <c r="F34" s="97"/>
      <c r="G34" s="97"/>
      <c r="H34" s="98"/>
      <c r="I34" s="98"/>
      <c r="J34" s="97"/>
    </row>
    <row r="35" spans="2:11" ht="27.95" customHeight="1">
      <c r="B35" s="631" t="s">
        <v>21</v>
      </c>
      <c r="C35" s="632"/>
      <c r="D35" s="104" t="s">
        <v>274</v>
      </c>
      <c r="E35" s="104" t="s">
        <v>275</v>
      </c>
      <c r="F35" s="648" t="s">
        <v>276</v>
      </c>
      <c r="G35" s="649"/>
      <c r="H35" s="106"/>
    </row>
    <row r="36" spans="2:11" ht="15.6" customHeight="1">
      <c r="B36" s="633" t="s">
        <v>220</v>
      </c>
      <c r="C36" s="634"/>
      <c r="D36" s="629" t="s">
        <v>337</v>
      </c>
      <c r="E36" s="629" t="s">
        <v>338</v>
      </c>
      <c r="F36" s="644" t="s">
        <v>339</v>
      </c>
      <c r="G36" s="645"/>
      <c r="H36" s="107"/>
      <c r="I36" s="106"/>
      <c r="J36" s="106"/>
      <c r="K36" s="106"/>
    </row>
    <row r="37" spans="2:11" ht="15.6" customHeight="1">
      <c r="B37" s="635"/>
      <c r="C37" s="636"/>
      <c r="D37" s="628"/>
      <c r="E37" s="628"/>
      <c r="F37" s="650"/>
      <c r="G37" s="651"/>
      <c r="H37" s="98"/>
    </row>
    <row r="38" spans="2:11" ht="15.6" customHeight="1">
      <c r="B38" s="635"/>
      <c r="C38" s="636"/>
      <c r="D38" s="625" t="s">
        <v>340</v>
      </c>
      <c r="E38" s="625" t="s">
        <v>341</v>
      </c>
      <c r="F38" s="650" t="s">
        <v>342</v>
      </c>
      <c r="G38" s="651"/>
      <c r="H38" s="107"/>
    </row>
    <row r="39" spans="2:11" ht="15.6" customHeight="1">
      <c r="B39" s="637"/>
      <c r="C39" s="638"/>
      <c r="D39" s="626"/>
      <c r="E39" s="626"/>
      <c r="F39" s="646"/>
      <c r="G39" s="647"/>
      <c r="H39" s="98"/>
    </row>
    <row r="40" spans="2:11" ht="15.6" customHeight="1">
      <c r="B40" s="633" t="s">
        <v>219</v>
      </c>
      <c r="C40" s="634"/>
      <c r="D40" s="629" t="s">
        <v>343</v>
      </c>
      <c r="E40" s="629" t="s">
        <v>344</v>
      </c>
      <c r="F40" s="644" t="s">
        <v>345</v>
      </c>
      <c r="G40" s="645"/>
      <c r="H40" s="107"/>
    </row>
    <row r="41" spans="2:11" ht="15.6" customHeight="1">
      <c r="B41" s="635"/>
      <c r="C41" s="636"/>
      <c r="D41" s="628"/>
      <c r="E41" s="628"/>
      <c r="F41" s="646" t="s">
        <v>346</v>
      </c>
      <c r="G41" s="647"/>
      <c r="H41" s="98"/>
    </row>
    <row r="42" spans="2:11" ht="15.6" customHeight="1">
      <c r="B42" s="635"/>
      <c r="C42" s="636"/>
      <c r="D42" s="625" t="s">
        <v>347</v>
      </c>
      <c r="E42" s="625" t="s">
        <v>348</v>
      </c>
      <c r="F42" s="644" t="s">
        <v>349</v>
      </c>
      <c r="G42" s="645"/>
      <c r="H42" s="107"/>
    </row>
    <row r="43" spans="2:11" ht="15.6" customHeight="1">
      <c r="B43" s="637"/>
      <c r="C43" s="638"/>
      <c r="D43" s="626"/>
      <c r="E43" s="626"/>
      <c r="F43" s="646" t="s">
        <v>350</v>
      </c>
      <c r="G43" s="647"/>
      <c r="H43" s="98"/>
    </row>
    <row r="44" spans="2:11" ht="15.6" customHeight="1">
      <c r="B44" s="105"/>
      <c r="C44" s="105"/>
      <c r="D44" s="105"/>
      <c r="E44" s="105"/>
      <c r="F44" s="105"/>
      <c r="G44" s="105"/>
      <c r="H44" s="105"/>
      <c r="I44" s="105"/>
      <c r="J44" s="105"/>
    </row>
    <row r="45" spans="2:11" ht="80.25" customHeight="1">
      <c r="B45" s="639" t="s">
        <v>83</v>
      </c>
      <c r="C45" s="640"/>
      <c r="D45" s="640"/>
      <c r="E45" s="640"/>
      <c r="F45" s="640"/>
      <c r="G45" s="640"/>
      <c r="H45" s="640"/>
      <c r="I45" s="640"/>
      <c r="J45" s="641"/>
    </row>
    <row r="46" spans="2:11" ht="9" customHeight="1">
      <c r="B46" s="105"/>
      <c r="C46" s="105"/>
      <c r="D46" s="105"/>
      <c r="E46" s="105"/>
      <c r="F46" s="105"/>
      <c r="G46" s="105"/>
      <c r="H46" s="105"/>
      <c r="I46" s="105"/>
      <c r="J46" s="105"/>
    </row>
    <row r="47" spans="2:11" ht="24.95" customHeight="1">
      <c r="B47" s="105"/>
      <c r="C47" s="105"/>
      <c r="D47" s="105"/>
      <c r="E47" s="105"/>
      <c r="F47" s="105"/>
      <c r="G47" s="105"/>
      <c r="H47" s="105"/>
      <c r="I47" s="105"/>
      <c r="J47" s="105"/>
    </row>
    <row r="48" spans="2:11" ht="24.95" customHeight="1">
      <c r="B48" s="105"/>
      <c r="C48" s="105"/>
      <c r="D48" s="105"/>
      <c r="E48" s="105"/>
      <c r="F48" s="105"/>
      <c r="G48" s="105"/>
      <c r="H48" s="105"/>
      <c r="I48" s="105"/>
      <c r="J48" s="105"/>
    </row>
  </sheetData>
  <mergeCells count="63">
    <mergeCell ref="J17:J18"/>
    <mergeCell ref="J19:J20"/>
    <mergeCell ref="J29:J30"/>
    <mergeCell ref="J31:J32"/>
    <mergeCell ref="G17:G20"/>
    <mergeCell ref="C23:C24"/>
    <mergeCell ref="D23:D24"/>
    <mergeCell ref="H23:H24"/>
    <mergeCell ref="I23:I24"/>
    <mergeCell ref="D40:D41"/>
    <mergeCell ref="E40:E41"/>
    <mergeCell ref="D36:D37"/>
    <mergeCell ref="E36:E37"/>
    <mergeCell ref="D38:D39"/>
    <mergeCell ref="E38:E39"/>
    <mergeCell ref="D27:D28"/>
    <mergeCell ref="B40:C43"/>
    <mergeCell ref="F35:G35"/>
    <mergeCell ref="F36:G37"/>
    <mergeCell ref="F38:G39"/>
    <mergeCell ref="H27:H28"/>
    <mergeCell ref="I27:I28"/>
    <mergeCell ref="G21:G24"/>
    <mergeCell ref="G25:G28"/>
    <mergeCell ref="G29:G32"/>
    <mergeCell ref="B17:B20"/>
    <mergeCell ref="H17:H18"/>
    <mergeCell ref="I17:I18"/>
    <mergeCell ref="H19:H20"/>
    <mergeCell ref="I19:I20"/>
    <mergeCell ref="C17:C18"/>
    <mergeCell ref="C19:C20"/>
    <mergeCell ref="D17:D18"/>
    <mergeCell ref="D19:D20"/>
    <mergeCell ref="B45:J45"/>
    <mergeCell ref="B29:B32"/>
    <mergeCell ref="B25:B28"/>
    <mergeCell ref="B21:B24"/>
    <mergeCell ref="I21:I22"/>
    <mergeCell ref="C21:C22"/>
    <mergeCell ref="D21:D22"/>
    <mergeCell ref="H21:H22"/>
    <mergeCell ref="H31:H32"/>
    <mergeCell ref="I31:I32"/>
    <mergeCell ref="C25:C26"/>
    <mergeCell ref="D25:D26"/>
    <mergeCell ref="H25:H26"/>
    <mergeCell ref="I25:I26"/>
    <mergeCell ref="C27:C28"/>
    <mergeCell ref="F40:G40"/>
    <mergeCell ref="D42:D43"/>
    <mergeCell ref="E42:E43"/>
    <mergeCell ref="C29:C30"/>
    <mergeCell ref="H29:H30"/>
    <mergeCell ref="I29:I30"/>
    <mergeCell ref="C31:C32"/>
    <mergeCell ref="B35:C35"/>
    <mergeCell ref="B36:C39"/>
    <mergeCell ref="D29:D30"/>
    <mergeCell ref="D31:D32"/>
    <mergeCell ref="F42:G42"/>
    <mergeCell ref="F43:G43"/>
    <mergeCell ref="F41:G41"/>
  </mergeCells>
  <phoneticPr fontId="2"/>
  <printOptions horizontalCentered="1"/>
  <pageMargins left="0" right="0" top="0.78740157480314965" bottom="0"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vt:lpstr>
      <vt:lpstr>提出</vt:lpstr>
      <vt:lpstr>提出!Print_Area</vt:lpstr>
      <vt:lpstr>入力!Print_Area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三島オープンバドミントン大会</dc:title>
  <dc:creator>高橋  良計</dc:creator>
  <cp:lastModifiedBy>y-imai</cp:lastModifiedBy>
  <cp:lastPrinted>2018-11-04T12:36:26Z</cp:lastPrinted>
  <dcterms:created xsi:type="dcterms:W3CDTF">2003-02-27T14:44:25Z</dcterms:created>
  <dcterms:modified xsi:type="dcterms:W3CDTF">2019-05-04T05:24:16Z</dcterms:modified>
</cp:coreProperties>
</file>